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225" windowWidth="14805" windowHeight="7890"/>
  </bookViews>
  <sheets>
    <sheet name="Титул" sheetId="51" r:id="rId1"/>
    <sheet name="раздел 1" sheetId="4" r:id="rId2"/>
    <sheet name="раздел 2" sheetId="5" r:id="rId3"/>
    <sheet name="раздел 3" sheetId="7" r:id="rId4"/>
    <sheet name="детализация раздела 1" sheetId="33" r:id="rId5"/>
    <sheet name="детализация ост. и поступ." sheetId="34" r:id="rId6"/>
    <sheet name="Обоснование ЗП" sheetId="23" r:id="rId7"/>
    <sheet name="2;3;" sheetId="44" r:id="rId8"/>
    <sheet name="страховые, соц выплаты" sheetId="10" r:id="rId9"/>
    <sheet name="налоги" sheetId="45" r:id="rId10"/>
    <sheet name="безвоз, прочие" sheetId="46" r:id="rId11"/>
    <sheet name="связь,трансп,аренда, коммун" sheetId="43" r:id="rId12"/>
    <sheet name="содержание" sheetId="47" r:id="rId13"/>
    <sheet name="прочие услуги" sheetId="42" r:id="rId14"/>
    <sheet name="страхование" sheetId="48" r:id="rId15"/>
    <sheet name="ОС" sheetId="49" r:id="rId16"/>
    <sheet name="МЗ" sheetId="50" r:id="rId17"/>
    <sheet name="неисключительные права" sheetId="52" r:id="rId18"/>
    <sheet name="Расшифровка контрактов" sheetId="53" r:id="rId19"/>
    <sheet name="Лист1" sheetId="37" r:id="rId20"/>
  </sheets>
  <definedNames>
    <definedName name="sub_100820" localSheetId="1">'раздел 1'!#REF!</definedName>
    <definedName name="sub_100821" localSheetId="1">'раздел 1'!$B$7</definedName>
    <definedName name="sub_100822" localSheetId="1">'раздел 1'!$B$11</definedName>
    <definedName name="sub_100823" localSheetId="1">'раздел 1'!$B$14</definedName>
    <definedName name="sub_100824" localSheetId="1">'раздел 1'!$B$21</definedName>
    <definedName name="sub_100825" localSheetId="1">'раздел 1'!$B$24</definedName>
    <definedName name="sub_100826" localSheetId="1">'раздел 1'!$B$27</definedName>
    <definedName name="sub_100827" localSheetId="1">'раздел 1'!#REF!</definedName>
    <definedName name="sub_100828" localSheetId="1">'раздел 1'!$B$32</definedName>
    <definedName name="sub_100829" localSheetId="1">'раздел 1'!$B$39</definedName>
    <definedName name="sub_100831" localSheetId="2">'раздел 2'!#REF!</definedName>
    <definedName name="sub_100832" localSheetId="2">'раздел 2'!#REF!</definedName>
    <definedName name="sub_100833" localSheetId="2">'раздел 2'!#REF!</definedName>
    <definedName name="sub_100834" localSheetId="2">'раздел 2'!#REF!</definedName>
    <definedName name="sub_101010" localSheetId="2">'раздел 2'!$A$49</definedName>
    <definedName name="sub_108210" localSheetId="1">'раздел 1'!$B$41</definedName>
    <definedName name="sub_108211" localSheetId="1">'раздел 1'!$A$42</definedName>
    <definedName name="sub_108212" localSheetId="1">'раздел 1'!$A$58</definedName>
    <definedName name="sub_108213" localSheetId="1">'раздел 1'!#REF!</definedName>
    <definedName name="sub_108214" localSheetId="1">'раздел 1'!$A$67</definedName>
    <definedName name="sub_108215" localSheetId="1">'раздел 1'!#REF!</definedName>
    <definedName name="sub_108216" localSheetId="1">'раздел 1'!$A$75</definedName>
    <definedName name="sub_108217" localSheetId="1">'раздел 1'!$A$100</definedName>
    <definedName name="sub_108218" localSheetId="1">'раздел 1'!$A$102</definedName>
    <definedName name="sub_108219" localSheetId="1">'раздел 1'!$A$103</definedName>
    <definedName name="sub_108220" localSheetId="1">'раздел 1'!$A$105</definedName>
    <definedName name="sub_108221" localSheetId="1">'раздел 1'!$A$106</definedName>
    <definedName name="sub_108222" localSheetId="1">'раздел 1'!$A$107</definedName>
    <definedName name="sub_108223" localSheetId="1">'раздел 1'!$A$108</definedName>
    <definedName name="sub_108224" localSheetId="1">'раздел 1'!#REF!</definedName>
    <definedName name="sub_11011" localSheetId="2">'раздел 2'!$A$50</definedName>
    <definedName name="sub_121212" localSheetId="2">'раздел 2'!$A$51</definedName>
    <definedName name="sub_131313" localSheetId="2">'раздел 2'!$A$52</definedName>
    <definedName name="sub_141414" localSheetId="2">'раздел 2'!$A$53</definedName>
    <definedName name="sub_151515" localSheetId="2">'раздел 2'!$A$54</definedName>
    <definedName name="sub_161616" localSheetId="2">'раздел 2'!$A$55</definedName>
    <definedName name="sub_2100" localSheetId="6">'Обоснование ЗП'!$A$2</definedName>
    <definedName name="sub_2101" localSheetId="6">'Обоснование ЗП'!$A$3</definedName>
    <definedName name="sub_21041" localSheetId="8">'страховые, соц выплаты'!$A$9</definedName>
    <definedName name="sub_210411" localSheetId="8">'страховые, соц выплаты'!$A$10</definedName>
    <definedName name="sub_210412" localSheetId="8">'страховые, соц выплаты'!$A$11</definedName>
    <definedName name="sub_210413" localSheetId="8">'страховые, соц выплаты'!$A$12</definedName>
    <definedName name="sub_21042" localSheetId="8">'страховые, соц выплаты'!$A$13</definedName>
    <definedName name="sub_210421" localSheetId="8">'страховые, соц выплаты'!$A$14</definedName>
    <definedName name="sub_210422" localSheetId="8">'страховые, соц выплаты'!$A$15</definedName>
    <definedName name="sub_210423" localSheetId="8">'страховые, соц выплаты'!$A$16</definedName>
    <definedName name="sub_210424" localSheetId="8">'страховые, соц выплаты'!$A$17</definedName>
    <definedName name="sub_210425" localSheetId="8">'страховые, соц выплаты'!$A$18</definedName>
    <definedName name="sub_21043" localSheetId="8">'страховые, соц выплаты'!$A$19</definedName>
    <definedName name="sub_2605" localSheetId="12">содержание!#REF!</definedName>
    <definedName name="sub_2607" localSheetId="15">ОС!#REF!</definedName>
    <definedName name="_xlnm.Print_Titles" localSheetId="4">'детализация раздела 1'!$4:$7</definedName>
    <definedName name="_xlnm.Print_Titles" localSheetId="1">'раздел 1'!$4:$6</definedName>
    <definedName name="_xlnm.Print_Area" localSheetId="6">'Обоснование ЗП'!$A$1:$M$90</definedName>
  </definedNames>
  <calcPr calcId="125725"/>
</workbook>
</file>

<file path=xl/calcChain.xml><?xml version="1.0" encoding="utf-8"?>
<calcChain xmlns="http://schemas.openxmlformats.org/spreadsheetml/2006/main">
  <c r="E12" i="50"/>
  <c r="G33" i="5"/>
  <c r="F39" i="50" l="1"/>
  <c r="H39"/>
  <c r="G39"/>
  <c r="E39" l="1"/>
  <c r="E27" i="42"/>
  <c r="G27"/>
  <c r="F27"/>
  <c r="E59" i="47" l="1"/>
  <c r="F60"/>
  <c r="H60"/>
  <c r="G60"/>
  <c r="E53"/>
  <c r="F15" i="49"/>
  <c r="H15"/>
  <c r="G15"/>
  <c r="E15" s="1"/>
  <c r="E14" l="1"/>
  <c r="E13"/>
  <c r="M11" i="23"/>
  <c r="J12"/>
  <c r="M12"/>
  <c r="M13"/>
  <c r="M14"/>
  <c r="J15"/>
  <c r="M15"/>
  <c r="M16"/>
  <c r="M17"/>
  <c r="J18"/>
  <c r="M18"/>
  <c r="M19"/>
  <c r="M20"/>
  <c r="J21"/>
  <c r="M21"/>
  <c r="M22"/>
  <c r="M23"/>
  <c r="M33"/>
  <c r="M34"/>
  <c r="M35"/>
  <c r="M36"/>
  <c r="M37"/>
  <c r="M38"/>
  <c r="M39"/>
  <c r="J40"/>
  <c r="M40"/>
  <c r="M41"/>
  <c r="M42"/>
  <c r="J43"/>
  <c r="M43"/>
  <c r="M44"/>
  <c r="M45"/>
  <c r="E33" i="5"/>
  <c r="D27" i="42"/>
  <c r="D26"/>
  <c r="E58" i="47"/>
  <c r="E12" i="49"/>
  <c r="E32" i="50"/>
  <c r="H45" i="43" l="1"/>
  <c r="H35"/>
  <c r="H14"/>
  <c r="F44" i="4"/>
  <c r="I20" i="33"/>
  <c r="M20"/>
  <c r="E18" i="50"/>
  <c r="E38"/>
  <c r="I45" i="43"/>
  <c r="E37" i="50"/>
  <c r="E36"/>
  <c r="E35"/>
  <c r="E34"/>
  <c r="E33"/>
  <c r="E31"/>
  <c r="E30"/>
  <c r="D24" i="42"/>
  <c r="D23"/>
  <c r="D22"/>
  <c r="D21"/>
  <c r="D20"/>
  <c r="E57" i="47"/>
  <c r="E55"/>
  <c r="E48"/>
  <c r="E44"/>
  <c r="F33" i="43"/>
  <c r="F34"/>
  <c r="E60" i="47" l="1"/>
  <c r="F33" i="5"/>
  <c r="E18" i="4" l="1"/>
  <c r="F18"/>
  <c r="Q63" i="33" l="1"/>
  <c r="P63"/>
  <c r="E60" i="4" l="1"/>
  <c r="E58" s="1"/>
  <c r="G45" i="43" l="1"/>
  <c r="F44"/>
  <c r="F43"/>
  <c r="F42"/>
  <c r="C43" i="23"/>
  <c r="C21"/>
  <c r="Q75" i="33"/>
  <c r="P75"/>
  <c r="O75"/>
  <c r="N75"/>
  <c r="M75"/>
  <c r="L75"/>
  <c r="K75"/>
  <c r="J75"/>
  <c r="I75"/>
  <c r="E75"/>
  <c r="H63"/>
  <c r="G63"/>
  <c r="F63"/>
  <c r="E63"/>
  <c r="G75"/>
  <c r="F75"/>
  <c r="H75"/>
  <c r="G92" i="4"/>
  <c r="F92"/>
  <c r="E92"/>
  <c r="H80"/>
  <c r="G80"/>
  <c r="H77"/>
  <c r="H75" s="1"/>
  <c r="G77"/>
  <c r="F77"/>
  <c r="E77"/>
  <c r="G105"/>
  <c r="F105"/>
  <c r="E105"/>
  <c r="G100"/>
  <c r="F100"/>
  <c r="E100"/>
  <c r="H96"/>
  <c r="G96"/>
  <c r="F96"/>
  <c r="E96"/>
  <c r="E80"/>
  <c r="F80"/>
  <c r="G75" l="1"/>
  <c r="E75"/>
  <c r="F75"/>
  <c r="F45" i="43"/>
  <c r="E19" i="50"/>
  <c r="E11" i="49" l="1"/>
  <c r="G60" i="4" l="1"/>
  <c r="G58" s="1"/>
  <c r="F60"/>
  <c r="F58" s="1"/>
  <c r="G44"/>
  <c r="K68" i="7"/>
  <c r="K67"/>
  <c r="K66"/>
  <c r="K65"/>
  <c r="K64"/>
  <c r="K63"/>
  <c r="K62"/>
  <c r="K55"/>
  <c r="K49"/>
  <c r="K43"/>
  <c r="K37"/>
  <c r="K31"/>
  <c r="K25"/>
  <c r="K19"/>
  <c r="K13"/>
  <c r="K69" l="1"/>
  <c r="D13" i="53"/>
  <c r="D15"/>
  <c r="D14"/>
  <c r="D12"/>
  <c r="D10"/>
  <c r="F9" i="43" l="1"/>
  <c r="D16" i="42"/>
  <c r="E24" i="4" l="1"/>
  <c r="G19" i="53"/>
  <c r="F19"/>
  <c r="E19"/>
  <c r="D18"/>
  <c r="D17"/>
  <c r="D16"/>
  <c r="D11"/>
  <c r="D9"/>
  <c r="D8"/>
  <c r="G10" i="52"/>
  <c r="F10"/>
  <c r="E10"/>
  <c r="D9"/>
  <c r="D8"/>
  <c r="D10" l="1"/>
  <c r="D19" i="53"/>
  <c r="E29" i="50"/>
  <c r="E28"/>
  <c r="E27"/>
  <c r="E26"/>
  <c r="E25"/>
  <c r="E24"/>
  <c r="E23"/>
  <c r="E22"/>
  <c r="E21"/>
  <c r="E20"/>
  <c r="E17"/>
  <c r="E16"/>
  <c r="E15"/>
  <c r="E14"/>
  <c r="E13"/>
  <c r="E11"/>
  <c r="E10"/>
  <c r="E9"/>
  <c r="E10" i="49"/>
  <c r="E9"/>
  <c r="G11" i="48" l="1"/>
  <c r="F11"/>
  <c r="E11"/>
  <c r="D10"/>
  <c r="D9"/>
  <c r="E56" i="47"/>
  <c r="E54"/>
  <c r="E52"/>
  <c r="E51"/>
  <c r="E50"/>
  <c r="E49"/>
  <c r="E47"/>
  <c r="E46"/>
  <c r="E45"/>
  <c r="E43"/>
  <c r="E33"/>
  <c r="E22"/>
  <c r="D11" i="48" l="1"/>
  <c r="H30" i="46"/>
  <c r="G30"/>
  <c r="F30"/>
  <c r="E29"/>
  <c r="E28"/>
  <c r="H21"/>
  <c r="G21"/>
  <c r="F21"/>
  <c r="E20"/>
  <c r="E19"/>
  <c r="H10"/>
  <c r="G10"/>
  <c r="F10"/>
  <c r="E9"/>
  <c r="E10" s="1"/>
  <c r="E30" l="1"/>
  <c r="E21"/>
  <c r="H29" i="45"/>
  <c r="G29"/>
  <c r="F29"/>
  <c r="E28"/>
  <c r="E29" s="1"/>
  <c r="H20"/>
  <c r="G20"/>
  <c r="F20"/>
  <c r="E19"/>
  <c r="E20" s="1"/>
  <c r="H11"/>
  <c r="G11"/>
  <c r="F11"/>
  <c r="E10"/>
  <c r="E9"/>
  <c r="E11" l="1"/>
  <c r="I20" i="44"/>
  <c r="H20"/>
  <c r="G20"/>
  <c r="F19"/>
  <c r="F18"/>
  <c r="F17"/>
  <c r="F20" s="1"/>
  <c r="I10"/>
  <c r="H10"/>
  <c r="G10"/>
  <c r="F9"/>
  <c r="F8"/>
  <c r="F7"/>
  <c r="F10" l="1"/>
  <c r="C9" i="7"/>
  <c r="C10"/>
  <c r="C11"/>
  <c r="C12"/>
  <c r="C14"/>
  <c r="C15"/>
  <c r="C16"/>
  <c r="C17"/>
  <c r="C18"/>
  <c r="C20"/>
  <c r="C21"/>
  <c r="C22"/>
  <c r="C23"/>
  <c r="C24"/>
  <c r="C26"/>
  <c r="C27"/>
  <c r="C28"/>
  <c r="C29"/>
  <c r="C30"/>
  <c r="D63"/>
  <c r="E63"/>
  <c r="F63"/>
  <c r="D64"/>
  <c r="E64"/>
  <c r="F64"/>
  <c r="D65"/>
  <c r="E65"/>
  <c r="F65"/>
  <c r="D66"/>
  <c r="E66"/>
  <c r="F66"/>
  <c r="D67"/>
  <c r="E67"/>
  <c r="F67"/>
  <c r="D68"/>
  <c r="E68"/>
  <c r="F68"/>
  <c r="H63"/>
  <c r="I63"/>
  <c r="J63"/>
  <c r="H64"/>
  <c r="I64"/>
  <c r="J64"/>
  <c r="H65"/>
  <c r="I65"/>
  <c r="J65"/>
  <c r="H66"/>
  <c r="I66"/>
  <c r="J66"/>
  <c r="H67"/>
  <c r="I67"/>
  <c r="J67"/>
  <c r="H68"/>
  <c r="I68"/>
  <c r="J68"/>
  <c r="M63"/>
  <c r="N63"/>
  <c r="O63"/>
  <c r="M64"/>
  <c r="N64"/>
  <c r="O64"/>
  <c r="M65"/>
  <c r="N65"/>
  <c r="O65"/>
  <c r="M66"/>
  <c r="N66"/>
  <c r="O66"/>
  <c r="M67"/>
  <c r="N67"/>
  <c r="O67"/>
  <c r="M68"/>
  <c r="N68"/>
  <c r="O68"/>
  <c r="C12" i="23"/>
  <c r="C15"/>
  <c r="C18"/>
  <c r="C34"/>
  <c r="C37"/>
  <c r="C40"/>
  <c r="M55"/>
  <c r="C56"/>
  <c r="J56"/>
  <c r="M56"/>
  <c r="M57"/>
  <c r="M58"/>
  <c r="C59"/>
  <c r="J59"/>
  <c r="M59"/>
  <c r="M60"/>
  <c r="M61"/>
  <c r="C62"/>
  <c r="J62"/>
  <c r="M62"/>
  <c r="M63"/>
  <c r="M64"/>
  <c r="C65"/>
  <c r="J65"/>
  <c r="M65"/>
  <c r="M66"/>
  <c r="M67"/>
  <c r="M77"/>
  <c r="C78"/>
  <c r="J78"/>
  <c r="M78"/>
  <c r="M79"/>
  <c r="M80"/>
  <c r="C81"/>
  <c r="J81"/>
  <c r="M81"/>
  <c r="M82"/>
  <c r="M83"/>
  <c r="C84"/>
  <c r="J84"/>
  <c r="M84"/>
  <c r="M85"/>
  <c r="M86"/>
  <c r="C87"/>
  <c r="J87"/>
  <c r="M87"/>
  <c r="M88"/>
  <c r="M89"/>
  <c r="I55" i="43"/>
  <c r="H55"/>
  <c r="G55"/>
  <c r="F54"/>
  <c r="F55" s="1"/>
  <c r="I35"/>
  <c r="G35"/>
  <c r="I24"/>
  <c r="H24"/>
  <c r="G24"/>
  <c r="F24"/>
  <c r="I14"/>
  <c r="G14"/>
  <c r="F13"/>
  <c r="F12"/>
  <c r="F11"/>
  <c r="F10"/>
  <c r="C67" i="7" l="1"/>
  <c r="F35" i="43"/>
  <c r="F14"/>
  <c r="C66" i="7"/>
  <c r="C65"/>
  <c r="C64"/>
  <c r="C68"/>
  <c r="C63"/>
  <c r="D25" i="42"/>
  <c r="D19"/>
  <c r="D18"/>
  <c r="D17"/>
  <c r="D15"/>
  <c r="D14"/>
  <c r="D12"/>
  <c r="D11"/>
  <c r="D10"/>
  <c r="D9"/>
  <c r="O62" i="7" l="1"/>
  <c r="N62"/>
  <c r="M62"/>
  <c r="J62"/>
  <c r="I62"/>
  <c r="H62"/>
  <c r="F62"/>
  <c r="E62"/>
  <c r="D62"/>
  <c r="L61"/>
  <c r="G61"/>
  <c r="C61"/>
  <c r="L60"/>
  <c r="G60"/>
  <c r="C60"/>
  <c r="L59"/>
  <c r="G59"/>
  <c r="C59"/>
  <c r="L58"/>
  <c r="G58"/>
  <c r="C58"/>
  <c r="L57"/>
  <c r="G57"/>
  <c r="C57"/>
  <c r="L56"/>
  <c r="G56"/>
  <c r="C56"/>
  <c r="O55"/>
  <c r="N55"/>
  <c r="M55"/>
  <c r="J55"/>
  <c r="I55"/>
  <c r="H55"/>
  <c r="F55"/>
  <c r="E55"/>
  <c r="D55"/>
  <c r="L54"/>
  <c r="G54"/>
  <c r="C54"/>
  <c r="L53"/>
  <c r="G53"/>
  <c r="C53"/>
  <c r="L52"/>
  <c r="G52"/>
  <c r="C52"/>
  <c r="L51"/>
  <c r="G51"/>
  <c r="C51"/>
  <c r="L50"/>
  <c r="G50"/>
  <c r="C50"/>
  <c r="O49"/>
  <c r="N49"/>
  <c r="M49"/>
  <c r="J49"/>
  <c r="I49"/>
  <c r="H49"/>
  <c r="F49"/>
  <c r="E49"/>
  <c r="D49"/>
  <c r="L48"/>
  <c r="G48"/>
  <c r="C48"/>
  <c r="L47"/>
  <c r="G47"/>
  <c r="C47"/>
  <c r="L46"/>
  <c r="G46"/>
  <c r="C46"/>
  <c r="L45"/>
  <c r="G45"/>
  <c r="C45"/>
  <c r="L44"/>
  <c r="G44"/>
  <c r="C44"/>
  <c r="O43"/>
  <c r="N43"/>
  <c r="M43"/>
  <c r="J43"/>
  <c r="I43"/>
  <c r="H43"/>
  <c r="F43"/>
  <c r="E43"/>
  <c r="D43"/>
  <c r="L42"/>
  <c r="G42"/>
  <c r="C42"/>
  <c r="L41"/>
  <c r="G41"/>
  <c r="C41"/>
  <c r="L40"/>
  <c r="G40"/>
  <c r="C40"/>
  <c r="L39"/>
  <c r="G39"/>
  <c r="C39"/>
  <c r="L38"/>
  <c r="G38"/>
  <c r="C38"/>
  <c r="O37"/>
  <c r="N37"/>
  <c r="M37"/>
  <c r="J37"/>
  <c r="I37"/>
  <c r="H37"/>
  <c r="F37"/>
  <c r="E37"/>
  <c r="D37"/>
  <c r="L36"/>
  <c r="G36"/>
  <c r="C36"/>
  <c r="L35"/>
  <c r="G35"/>
  <c r="C35"/>
  <c r="L34"/>
  <c r="G34"/>
  <c r="C34"/>
  <c r="L33"/>
  <c r="G33"/>
  <c r="C33"/>
  <c r="L32"/>
  <c r="G32"/>
  <c r="C32"/>
  <c r="O31"/>
  <c r="N31"/>
  <c r="M31"/>
  <c r="J31"/>
  <c r="I31"/>
  <c r="H31"/>
  <c r="F31"/>
  <c r="E31"/>
  <c r="D31"/>
  <c r="L30"/>
  <c r="G30"/>
  <c r="L29"/>
  <c r="G29"/>
  <c r="L28"/>
  <c r="G28"/>
  <c r="L27"/>
  <c r="G27"/>
  <c r="L26"/>
  <c r="G26"/>
  <c r="O25"/>
  <c r="N25"/>
  <c r="M25"/>
  <c r="J25"/>
  <c r="I25"/>
  <c r="H25"/>
  <c r="F25"/>
  <c r="E25"/>
  <c r="D25"/>
  <c r="L24"/>
  <c r="G24"/>
  <c r="L23"/>
  <c r="G23"/>
  <c r="L22"/>
  <c r="G22"/>
  <c r="L21"/>
  <c r="G21"/>
  <c r="L20"/>
  <c r="G20"/>
  <c r="O19"/>
  <c r="N19"/>
  <c r="M19"/>
  <c r="J19"/>
  <c r="I19"/>
  <c r="H19"/>
  <c r="F19"/>
  <c r="E19"/>
  <c r="D19"/>
  <c r="L18"/>
  <c r="G18"/>
  <c r="L17"/>
  <c r="G17"/>
  <c r="L16"/>
  <c r="G16"/>
  <c r="L15"/>
  <c r="G15"/>
  <c r="L14"/>
  <c r="G14"/>
  <c r="O13"/>
  <c r="N13"/>
  <c r="M13"/>
  <c r="J13"/>
  <c r="I13"/>
  <c r="H13"/>
  <c r="F13"/>
  <c r="E13"/>
  <c r="D13"/>
  <c r="L12"/>
  <c r="G12"/>
  <c r="L11"/>
  <c r="G11"/>
  <c r="L10"/>
  <c r="G10"/>
  <c r="L9"/>
  <c r="G9"/>
  <c r="L8"/>
  <c r="G8"/>
  <c r="C13" l="1"/>
  <c r="G19"/>
  <c r="L19"/>
  <c r="C37"/>
  <c r="G43"/>
  <c r="L43"/>
  <c r="C62"/>
  <c r="G63"/>
  <c r="L63"/>
  <c r="G65"/>
  <c r="L68"/>
  <c r="O69"/>
  <c r="G66"/>
  <c r="L66"/>
  <c r="G68"/>
  <c r="C25"/>
  <c r="G31"/>
  <c r="L31"/>
  <c r="C49"/>
  <c r="G55"/>
  <c r="L55"/>
  <c r="G64"/>
  <c r="L64"/>
  <c r="L65"/>
  <c r="G67"/>
  <c r="L67"/>
  <c r="G13"/>
  <c r="L13"/>
  <c r="C31"/>
  <c r="G37"/>
  <c r="L37"/>
  <c r="C55"/>
  <c r="D69"/>
  <c r="G62"/>
  <c r="N69"/>
  <c r="J69"/>
  <c r="C19"/>
  <c r="G25"/>
  <c r="L25"/>
  <c r="C43"/>
  <c r="G49"/>
  <c r="L49"/>
  <c r="F69"/>
  <c r="M69"/>
  <c r="H69"/>
  <c r="L62"/>
  <c r="E69"/>
  <c r="I69"/>
  <c r="L69" l="1"/>
  <c r="C69"/>
  <c r="G69"/>
  <c r="E11" i="34"/>
  <c r="I12" i="33" l="1"/>
  <c r="J12"/>
  <c r="K12"/>
  <c r="L12"/>
  <c r="M12"/>
  <c r="N12"/>
  <c r="O12"/>
  <c r="P12"/>
  <c r="E20"/>
  <c r="E44" i="4" l="1"/>
  <c r="P20" i="33"/>
  <c r="O20"/>
  <c r="N20"/>
  <c r="L20"/>
  <c r="K20"/>
  <c r="J20"/>
  <c r="H20"/>
  <c r="G20"/>
  <c r="F20"/>
  <c r="I43" l="1"/>
  <c r="I41" s="1"/>
  <c r="J43"/>
  <c r="J41" s="1"/>
  <c r="K43"/>
  <c r="K41" s="1"/>
  <c r="L43"/>
  <c r="L41" s="1"/>
  <c r="M43"/>
  <c r="M41" s="1"/>
  <c r="N43"/>
  <c r="N41" s="1"/>
  <c r="O43"/>
  <c r="O41" s="1"/>
  <c r="P43"/>
  <c r="P41" s="1"/>
  <c r="I87"/>
  <c r="J87"/>
  <c r="K87"/>
  <c r="L87"/>
  <c r="M87"/>
  <c r="N87"/>
  <c r="O87"/>
  <c r="P87"/>
  <c r="I82"/>
  <c r="J82"/>
  <c r="K82"/>
  <c r="L82"/>
  <c r="M82"/>
  <c r="N82"/>
  <c r="O82"/>
  <c r="P82"/>
  <c r="I78"/>
  <c r="J78"/>
  <c r="K78"/>
  <c r="L78"/>
  <c r="M78"/>
  <c r="N78"/>
  <c r="O78"/>
  <c r="P78"/>
  <c r="I63"/>
  <c r="J63"/>
  <c r="K63"/>
  <c r="L63"/>
  <c r="L58" s="1"/>
  <c r="M63"/>
  <c r="N63"/>
  <c r="O63"/>
  <c r="I60"/>
  <c r="J60"/>
  <c r="J58" s="1"/>
  <c r="K60"/>
  <c r="L60"/>
  <c r="M60"/>
  <c r="N60"/>
  <c r="N58" s="1"/>
  <c r="O60"/>
  <c r="P60"/>
  <c r="I56"/>
  <c r="J56"/>
  <c r="K56"/>
  <c r="L56"/>
  <c r="M56"/>
  <c r="N56"/>
  <c r="O56"/>
  <c r="P56"/>
  <c r="I50"/>
  <c r="J50"/>
  <c r="K50"/>
  <c r="L50"/>
  <c r="M50"/>
  <c r="N50"/>
  <c r="O50"/>
  <c r="P50"/>
  <c r="I25"/>
  <c r="I23" s="1"/>
  <c r="J25"/>
  <c r="J23" s="1"/>
  <c r="J10" s="1"/>
  <c r="K25"/>
  <c r="K23" s="1"/>
  <c r="L25"/>
  <c r="L23" s="1"/>
  <c r="M25"/>
  <c r="M23" s="1"/>
  <c r="N25"/>
  <c r="N23" s="1"/>
  <c r="N10" s="1"/>
  <c r="O25"/>
  <c r="O23" s="1"/>
  <c r="P25"/>
  <c r="P23" s="1"/>
  <c r="P10" s="1"/>
  <c r="I37"/>
  <c r="M37"/>
  <c r="H12"/>
  <c r="H25"/>
  <c r="H23" s="1"/>
  <c r="H43"/>
  <c r="H41" s="1"/>
  <c r="H50"/>
  <c r="H56"/>
  <c r="H60"/>
  <c r="H78"/>
  <c r="H82"/>
  <c r="H87"/>
  <c r="G87"/>
  <c r="F87"/>
  <c r="E87"/>
  <c r="G82"/>
  <c r="F82"/>
  <c r="E82"/>
  <c r="G78"/>
  <c r="F78"/>
  <c r="E78"/>
  <c r="G60"/>
  <c r="G58" s="1"/>
  <c r="F60"/>
  <c r="F58" s="1"/>
  <c r="E60"/>
  <c r="G56"/>
  <c r="F56"/>
  <c r="E56"/>
  <c r="G50"/>
  <c r="F50"/>
  <c r="E50"/>
  <c r="E43"/>
  <c r="E41" s="1"/>
  <c r="F43"/>
  <c r="F41" s="1"/>
  <c r="G43"/>
  <c r="G41" s="1"/>
  <c r="G25"/>
  <c r="G23" s="1"/>
  <c r="F25"/>
  <c r="F23" s="1"/>
  <c r="E25"/>
  <c r="E23" s="1"/>
  <c r="E12"/>
  <c r="H28" i="34"/>
  <c r="G28"/>
  <c r="F28"/>
  <c r="E28"/>
  <c r="E23"/>
  <c r="G18" i="4"/>
  <c r="G14" s="1"/>
  <c r="P58" i="33" l="1"/>
  <c r="P8" s="1"/>
  <c r="E58"/>
  <c r="O58"/>
  <c r="K58"/>
  <c r="H58"/>
  <c r="M58"/>
  <c r="I58"/>
  <c r="H10"/>
  <c r="E20" i="34"/>
  <c r="L10" i="33"/>
  <c r="N8"/>
  <c r="M10"/>
  <c r="I10"/>
  <c r="O10"/>
  <c r="O8" s="1"/>
  <c r="K10"/>
  <c r="K8" s="1"/>
  <c r="J8"/>
  <c r="M8" l="1"/>
  <c r="I8"/>
  <c r="L8"/>
  <c r="H8"/>
  <c r="F19" i="10"/>
  <c r="G19"/>
  <c r="H19"/>
  <c r="Q32" i="7"/>
  <c r="P33"/>
  <c r="Q33"/>
  <c r="Q34"/>
  <c r="Q35"/>
  <c r="Q36"/>
  <c r="Q38"/>
  <c r="Q39"/>
  <c r="Q40"/>
  <c r="Q41"/>
  <c r="Q42"/>
  <c r="Q44"/>
  <c r="P45"/>
  <c r="Q45"/>
  <c r="Q46"/>
  <c r="Q47"/>
  <c r="Q48"/>
  <c r="Q50"/>
  <c r="P51"/>
  <c r="Q51"/>
  <c r="Q52"/>
  <c r="Q53"/>
  <c r="Q54"/>
  <c r="Q56"/>
  <c r="P57"/>
  <c r="Q57"/>
  <c r="Q58"/>
  <c r="Q59"/>
  <c r="Q61"/>
  <c r="P39" l="1"/>
  <c r="H31" i="10" l="1"/>
  <c r="G31"/>
  <c r="F31"/>
  <c r="E30"/>
  <c r="E29"/>
  <c r="E28"/>
  <c r="E18"/>
  <c r="E17"/>
  <c r="E16"/>
  <c r="E15"/>
  <c r="E14"/>
  <c r="E13"/>
  <c r="E12"/>
  <c r="E11"/>
  <c r="E10"/>
  <c r="E9"/>
  <c r="E8"/>
  <c r="E31" l="1"/>
  <c r="E19"/>
  <c r="E15" i="5"/>
  <c r="H28"/>
  <c r="G28"/>
  <c r="F28"/>
  <c r="E28"/>
  <c r="E24"/>
  <c r="H24"/>
  <c r="G24"/>
  <c r="F24"/>
  <c r="H19"/>
  <c r="G19"/>
  <c r="F19"/>
  <c r="E19"/>
  <c r="H15"/>
  <c r="G15"/>
  <c r="F15"/>
  <c r="F13" l="1"/>
  <c r="F8" s="1"/>
  <c r="H13"/>
  <c r="H8" s="1"/>
  <c r="G13"/>
  <c r="G8" s="1"/>
  <c r="E13"/>
  <c r="E8" s="1"/>
  <c r="H18" i="4"/>
  <c r="H14" s="1"/>
  <c r="F14"/>
  <c r="E14"/>
  <c r="E11"/>
  <c r="F23" i="34"/>
  <c r="F20" s="1"/>
  <c r="G23"/>
  <c r="G20" s="1"/>
  <c r="H23"/>
  <c r="H20" s="1"/>
  <c r="F11"/>
  <c r="G11"/>
  <c r="H11"/>
  <c r="H7"/>
  <c r="F7"/>
  <c r="G7"/>
  <c r="E7"/>
  <c r="H45"/>
  <c r="G45"/>
  <c r="F45"/>
  <c r="E45"/>
  <c r="H42"/>
  <c r="G42"/>
  <c r="F42"/>
  <c r="E42"/>
  <c r="H37"/>
  <c r="G37"/>
  <c r="F37"/>
  <c r="E37"/>
  <c r="H34"/>
  <c r="G34"/>
  <c r="F34"/>
  <c r="E34"/>
  <c r="H31"/>
  <c r="G31"/>
  <c r="F31"/>
  <c r="E31"/>
  <c r="H17"/>
  <c r="G17"/>
  <c r="F17"/>
  <c r="E17"/>
  <c r="Q78" i="33"/>
  <c r="F12"/>
  <c r="G12"/>
  <c r="G10" s="1"/>
  <c r="G8" s="1"/>
  <c r="Q60"/>
  <c r="E37"/>
  <c r="E10" s="1"/>
  <c r="E8" s="1"/>
  <c r="C68" i="23"/>
  <c r="Q58" i="33" l="1"/>
  <c r="F10"/>
  <c r="F8" s="1"/>
  <c r="G15" i="34"/>
  <c r="H15"/>
  <c r="E15"/>
  <c r="F15"/>
  <c r="J46" i="23"/>
  <c r="J90"/>
  <c r="C46"/>
  <c r="J68"/>
  <c r="C90"/>
  <c r="H95" i="4"/>
  <c r="F73"/>
  <c r="G73"/>
  <c r="E73"/>
  <c r="F67"/>
  <c r="G67"/>
  <c r="E67"/>
  <c r="F54"/>
  <c r="G54"/>
  <c r="E54"/>
  <c r="F47"/>
  <c r="G47"/>
  <c r="E47"/>
  <c r="F35"/>
  <c r="G35"/>
  <c r="H35"/>
  <c r="E35"/>
  <c r="F32"/>
  <c r="G32"/>
  <c r="H32"/>
  <c r="E32"/>
  <c r="F27"/>
  <c r="G27"/>
  <c r="H27"/>
  <c r="E27"/>
  <c r="F24"/>
  <c r="G24"/>
  <c r="H24"/>
  <c r="F21"/>
  <c r="G21"/>
  <c r="H21"/>
  <c r="E21"/>
  <c r="F11"/>
  <c r="G11"/>
  <c r="H11"/>
  <c r="E41" l="1"/>
  <c r="E39" s="1"/>
  <c r="G41"/>
  <c r="F41"/>
  <c r="F39" s="1"/>
  <c r="G9"/>
  <c r="F9"/>
  <c r="H9"/>
  <c r="G39" l="1"/>
  <c r="C24" i="23" l="1"/>
  <c r="J24" l="1"/>
  <c r="R13" i="7" l="1"/>
  <c r="Q29" l="1"/>
  <c r="Q30"/>
  <c r="Q28"/>
  <c r="Q26"/>
  <c r="P27"/>
  <c r="Q27"/>
  <c r="Q24" l="1"/>
  <c r="Q23"/>
  <c r="Q22"/>
  <c r="Q20"/>
  <c r="Q21" l="1"/>
  <c r="P21" l="1"/>
  <c r="Q17"/>
  <c r="Q18"/>
  <c r="Q8"/>
  <c r="Q9"/>
  <c r="Q10"/>
  <c r="Q11"/>
  <c r="Q12"/>
  <c r="Q14"/>
  <c r="Q15"/>
  <c r="Q16"/>
  <c r="P8"/>
  <c r="P66"/>
  <c r="P11"/>
  <c r="P15"/>
  <c r="P16"/>
  <c r="P17"/>
  <c r="P10"/>
  <c r="P9"/>
  <c r="P65"/>
  <c r="P13" l="1"/>
  <c r="P68"/>
  <c r="P64"/>
  <c r="Q13"/>
  <c r="P63"/>
  <c r="Q69" l="1"/>
  <c r="E9" i="4"/>
  <c r="C59" i="33"/>
</calcChain>
</file>

<file path=xl/sharedStrings.xml><?xml version="1.0" encoding="utf-8"?>
<sst xmlns="http://schemas.openxmlformats.org/spreadsheetml/2006/main" count="1418" uniqueCount="590">
  <si>
    <t>(подпись)</t>
  </si>
  <si>
    <t>(расшифровка подписи)</t>
  </si>
  <si>
    <t>Наименование показателя</t>
  </si>
  <si>
    <t>из них:</t>
  </si>
  <si>
    <t>в том числе:</t>
  </si>
  <si>
    <t>Код строки</t>
  </si>
  <si>
    <t>всего</t>
  </si>
  <si>
    <t>X</t>
  </si>
  <si>
    <t>субсидии на осуществление капитальных вложений</t>
  </si>
  <si>
    <t>средства обязательного медицинского страхования</t>
  </si>
  <si>
    <t xml:space="preserve">в том числе: </t>
  </si>
  <si>
    <t>Год начала закупки</t>
  </si>
  <si>
    <t>0001</t>
  </si>
  <si>
    <t>Наименование расходов</t>
  </si>
  <si>
    <t>Итого:</t>
  </si>
  <si>
    <t>N 
п/п</t>
  </si>
  <si>
    <t>Наименование государственного внебюджетного фонда</t>
  </si>
  <si>
    <t>Размер базы для начисления страховых взносов, руб.</t>
  </si>
  <si>
    <t>Сумма взноса, руб.</t>
  </si>
  <si>
    <t>Страховые взносы в Пенсионный фонд Российской Федерации, всего</t>
  </si>
  <si>
    <t>1.1.</t>
  </si>
  <si>
    <t>в том числе: по ставке 22,0%</t>
  </si>
  <si>
    <t>1.2.</t>
  </si>
  <si>
    <t>по ставке 10,0%</t>
  </si>
  <si>
    <t>1.3.</t>
  </si>
  <si>
    <t>с применением пониженных тарифов взносов в Пенсионный фонд Российской Федерации для отдельных категорий плательщиков</t>
  </si>
  <si>
    <t>Страховые взносы в Фонд социального страхования Российской Федерации, всего</t>
  </si>
  <si>
    <t>2.1.</t>
  </si>
  <si>
    <t>в том числе: обязательное социальное страхование на случай временной нетрудоспособности и в связи с материнством по ставке 2,9%</t>
  </si>
  <si>
    <t>2.2.</t>
  </si>
  <si>
    <t>с применением ставки взносов в Фонд социального страхования Российской Федерации по ставке 0,0%</t>
  </si>
  <si>
    <t>2.3.</t>
  </si>
  <si>
    <t>обязательное социальное страхование от несчастных случаев на производстве и профессиональных заболеваний по ставке 0,2%</t>
  </si>
  <si>
    <t>2.4.</t>
  </si>
  <si>
    <t>обязательное социальное страхование от несчастных случаев на производстве и профессиональных заболеваний по ставке 0, ___ %*</t>
  </si>
  <si>
    <t>2.5.</t>
  </si>
  <si>
    <t>Страховые взносы в Федеральный фонд обязательного медицинского страхования, всего (по ставке 5,1%)</t>
  </si>
  <si>
    <t>Размер одной выплаты, руб</t>
  </si>
  <si>
    <t>Количество выплат в год</t>
  </si>
  <si>
    <t>Общая сумма выплат, руб (гр. 3 х гр. 4)</t>
  </si>
  <si>
    <t>бюджет</t>
  </si>
  <si>
    <t>ОМС</t>
  </si>
  <si>
    <t>платные</t>
  </si>
  <si>
    <t>Руководители</t>
  </si>
  <si>
    <t>Врачи</t>
  </si>
  <si>
    <t>Средний медицинский персонал</t>
  </si>
  <si>
    <t>Младший медицинский персонал</t>
  </si>
  <si>
    <t>ИТОГО по разделу/подразделу</t>
  </si>
  <si>
    <t>Всего по учреждению</t>
  </si>
  <si>
    <t>Проверка</t>
  </si>
  <si>
    <t xml:space="preserve">1. Расчеты (обоснования) выплат персоналу (строка 210) </t>
  </si>
  <si>
    <t>N п/п</t>
  </si>
  <si>
    <t>Должность, группа должностей</t>
  </si>
  <si>
    <t>Установленная численность, единиц</t>
  </si>
  <si>
    <t>Ежемесячная надбавка к должностному окладу, %</t>
  </si>
  <si>
    <t>Районный коэффициент</t>
  </si>
  <si>
    <t>по должностному окладу</t>
  </si>
  <si>
    <t>по выплатам компенсационного характера</t>
  </si>
  <si>
    <t>по выплатам стимулирующего характера</t>
  </si>
  <si>
    <t>По всем источникам финансирования</t>
  </si>
  <si>
    <t>Источник финансового обеспечения: средства обязательного медицинского страхования</t>
  </si>
  <si>
    <t xml:space="preserve">Источник финансового обеспечения: средства полученные от оказания услуг на платной основе и от иной приносящей доход деятельности </t>
  </si>
  <si>
    <t>Расчеты (обоснования) расходов на оплату труда</t>
  </si>
  <si>
    <t>зарплат</t>
  </si>
  <si>
    <t xml:space="preserve">Главный врач </t>
  </si>
  <si>
    <t>Главный бухгалтер</t>
  </si>
  <si>
    <t>Х</t>
  </si>
  <si>
    <t>ИТОГО</t>
  </si>
  <si>
    <t>Темп роста, %</t>
  </si>
  <si>
    <t>11=4</t>
  </si>
  <si>
    <t>в т.ч.</t>
  </si>
  <si>
    <t xml:space="preserve">средства бюджета </t>
  </si>
  <si>
    <t>средства ФОМС</t>
  </si>
  <si>
    <t>средства от приносящей доход деятельности</t>
  </si>
  <si>
    <t xml:space="preserve">Код видов расходов </t>
  </si>
  <si>
    <t>0901</t>
  </si>
  <si>
    <t>0902</t>
  </si>
  <si>
    <t>0903</t>
  </si>
  <si>
    <t>0904</t>
  </si>
  <si>
    <t>0905</t>
  </si>
  <si>
    <t>0906</t>
  </si>
  <si>
    <t>0907</t>
  </si>
  <si>
    <t>0908</t>
  </si>
  <si>
    <t>0909</t>
  </si>
  <si>
    <t>Прочий персонал</t>
  </si>
  <si>
    <t>Раздел/ подраздел*</t>
  </si>
  <si>
    <t>Врачи**</t>
  </si>
  <si>
    <t>Воспитатели***</t>
  </si>
  <si>
    <t>Категория персонала*</t>
  </si>
  <si>
    <t>СМП</t>
  </si>
  <si>
    <t>ММП</t>
  </si>
  <si>
    <t>списочный состав</t>
  </si>
  <si>
    <t>внешние совместители</t>
  </si>
  <si>
    <t>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t>
  </si>
  <si>
    <t xml:space="preserve">  доходы от оказания услуг, работ</t>
  </si>
  <si>
    <t xml:space="preserve">  доходы от штрафов, пеней, иных сумм принудительного изъятия </t>
  </si>
  <si>
    <t xml:space="preserve">  из них:</t>
  </si>
  <si>
    <t>Раздел 1. Поступления и выплаты</t>
  </si>
  <si>
    <t>за пределами планового периода</t>
  </si>
  <si>
    <t>субсидии на финансовое обеспечение выполнения государственного задания</t>
  </si>
  <si>
    <t>целевые субсидии</t>
  </si>
  <si>
    <t xml:space="preserve">средства от оказания услуг (выполнения работ) на платной основе и от иной приносящей доход деятельности </t>
  </si>
  <si>
    <t>х</t>
  </si>
  <si>
    <t>0002</t>
  </si>
  <si>
    <t>Доходы, всего:</t>
  </si>
  <si>
    <t xml:space="preserve">  доходы от собственности, всего</t>
  </si>
  <si>
    <t xml:space="preserve">  безвозмездные денежные поступления, всего</t>
  </si>
  <si>
    <t xml:space="preserve">  доходы от операций с активами, всего</t>
  </si>
  <si>
    <t>Расходы, всего:</t>
  </si>
  <si>
    <t xml:space="preserve">  на выплаты персоналу всего:</t>
  </si>
  <si>
    <t xml:space="preserve">  прочие доходы, всего</t>
  </si>
  <si>
    <t>оплата труда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</si>
  <si>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</si>
  <si>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</si>
  <si>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</si>
  <si>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 xml:space="preserve">  на иные выплаты работникам</t>
  </si>
  <si>
    <t xml:space="preserve">  в том числе: </t>
  </si>
  <si>
    <t>страховые взносы на обязательное социальное страхование в части выплат персоналу, подлежащих обложению страховыми взносами</t>
  </si>
  <si>
    <t xml:space="preserve">  на оплату труда стажеров</t>
  </si>
  <si>
    <t xml:space="preserve">  на иные выплаты гражданским лицам (денежное содержание)</t>
  </si>
  <si>
    <t xml:space="preserve">  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</si>
  <si>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</si>
  <si>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</si>
  <si>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</si>
  <si>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социальное обеспечение детей-сирот и детей, оставшихся без попечения родителей</t>
  </si>
  <si>
    <t xml:space="preserve">  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</si>
  <si>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</si>
  <si>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</si>
  <si>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 в том числе административных), пеней, иных платежей</t>
  </si>
  <si>
    <t>исполнение судебных актов Российской Федерации и мировых соглашений по возмещению вреда, причиненного в результате деятельности учреждений</t>
  </si>
  <si>
    <t>прочие выплаты (кроме выплат на закупку товаров, работ, услуг)</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</si>
  <si>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</si>
  <si>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</si>
  <si>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капитальные вложения в объекты государственной (муниципальной) собственности, всего</t>
  </si>
  <si>
    <t xml:space="preserve">  в том числе:</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</si>
  <si>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</si>
  <si>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государсвтенными (муниципальными) учреждениями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</si>
  <si>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</si>
  <si>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</si>
  <si>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</si>
  <si>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возврат в бюджет средств субсидии</t>
  </si>
  <si>
    <r>
      <t>Код по  бюджетной классификации Российской Федерации</t>
    </r>
    <r>
      <rPr>
        <vertAlign val="superscript"/>
        <sz val="11"/>
        <color theme="1"/>
        <rFont val="Times New Roman"/>
        <family val="1"/>
        <charset val="204"/>
      </rPr>
      <t>3</t>
    </r>
  </si>
  <si>
    <r>
      <t>Аналитический код</t>
    </r>
    <r>
      <rPr>
        <vertAlign val="superscript"/>
        <sz val="11"/>
        <color theme="1"/>
        <rFont val="Times New Roman"/>
        <family val="1"/>
        <charset val="204"/>
      </rPr>
      <t>4</t>
    </r>
  </si>
  <si>
    <r>
      <t>Остаток средств на начало текущего финансового года</t>
    </r>
    <r>
      <rPr>
        <vertAlign val="superscript"/>
        <sz val="11"/>
        <color theme="1"/>
        <rFont val="Times New Roman"/>
        <family val="1"/>
        <charset val="204"/>
      </rPr>
      <t>5</t>
    </r>
  </si>
  <si>
    <r>
      <t>Остаток средств на конец текущего финансового года</t>
    </r>
    <r>
      <rPr>
        <vertAlign val="superscript"/>
        <sz val="11"/>
        <color theme="1"/>
        <rFont val="Times New Roman"/>
        <family val="1"/>
        <charset val="204"/>
      </rPr>
      <t>5</t>
    </r>
  </si>
  <si>
    <r>
      <t xml:space="preserve">  прочие поступления, всего</t>
    </r>
    <r>
      <rPr>
        <vertAlign val="superscript"/>
        <sz val="11"/>
        <color theme="1"/>
        <rFont val="Times New Roman"/>
        <family val="1"/>
        <charset val="204"/>
      </rPr>
      <t>6</t>
    </r>
  </si>
  <si>
    <r>
      <t>расходы на закупку товаров, работ, услуг, всего</t>
    </r>
    <r>
      <rPr>
        <vertAlign val="superscript"/>
        <sz val="11"/>
        <color theme="1"/>
        <rFont val="Times New Roman"/>
        <family val="1"/>
        <charset val="204"/>
      </rPr>
      <t>7</t>
    </r>
  </si>
  <si>
    <r>
      <t>Выплаты, уменьшающие доход, всего</t>
    </r>
    <r>
      <rPr>
        <b/>
        <vertAlign val="superscript"/>
        <sz val="11"/>
        <color theme="1"/>
        <rFont val="Times New Roman"/>
        <family val="1"/>
        <charset val="204"/>
      </rPr>
      <t>8</t>
    </r>
  </si>
  <si>
    <r>
      <t>налог на прибыль</t>
    </r>
    <r>
      <rPr>
        <vertAlign val="superscript"/>
        <sz val="11"/>
        <color theme="1"/>
        <rFont val="Times New Roman"/>
        <family val="1"/>
        <charset val="204"/>
      </rPr>
      <t>8</t>
    </r>
  </si>
  <si>
    <r>
      <t>прочие налоги, уменьшающие доход</t>
    </r>
    <r>
      <rPr>
        <vertAlign val="superscript"/>
        <sz val="11"/>
        <color theme="1"/>
        <rFont val="Times New Roman"/>
        <family val="1"/>
        <charset val="204"/>
      </rPr>
      <t>8</t>
    </r>
  </si>
  <si>
    <r>
      <t>налог на добавленную стоимость</t>
    </r>
    <r>
      <rPr>
        <vertAlign val="superscript"/>
        <sz val="11"/>
        <color theme="1"/>
        <rFont val="Times New Roman"/>
        <family val="1"/>
        <charset val="204"/>
      </rPr>
      <t>8</t>
    </r>
  </si>
  <si>
    <r>
      <t>Прочие выплаты, всего</t>
    </r>
    <r>
      <rPr>
        <b/>
        <vertAlign val="superscript"/>
        <sz val="11"/>
        <color theme="1"/>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</si>
  <si>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</si>
  <si>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</si>
  <si>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</si>
  <si>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</si>
  <si>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</si>
  <si>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</si>
  <si>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</si>
  <si>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</si>
  <si>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</si>
  <si>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</si>
  <si>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t>
    </r>
  </si>
  <si>
    <r>
      <t>Раздел 2. Сведения по выплатам на закупки товаров, работ, услуг</t>
    </r>
    <r>
      <rPr>
        <b/>
        <vertAlign val="superscript"/>
        <sz val="14"/>
        <color theme="1"/>
        <rFont val="Times New Roman"/>
        <family val="1"/>
        <charset val="204"/>
      </rPr>
      <t xml:space="preserve">10 </t>
    </r>
  </si>
  <si>
    <t>№ п/п</t>
  </si>
  <si>
    <t>26000</t>
  </si>
  <si>
    <r>
      <t>Выплаты по расходам на закупку товаров, работ, услуг всего</t>
    </r>
    <r>
      <rPr>
        <b/>
        <vertAlign val="superscript"/>
        <sz val="11"/>
        <color theme="1"/>
        <rFont val="Times New Roman"/>
        <family val="1"/>
        <charset val="204"/>
      </rPr>
      <t>11</t>
    </r>
  </si>
  <si>
    <t>за счет субсидий, предоставляемых на финансовое обеспечение выполнения государственного (муниципального) задания</t>
  </si>
  <si>
    <t>за счет субсидий, предоставляемых в соответствии с абзацем вторым 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</si>
  <si>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</si>
  <si>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</si>
  <si>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t>
  </si>
  <si>
    <t>1.4.1.</t>
  </si>
  <si>
    <t>1.4.1.1.</t>
  </si>
  <si>
    <t>в соответствии с Федеральным законом № 44-ФЗ</t>
  </si>
  <si>
    <t>1.4.1.2.</t>
  </si>
  <si>
    <t>1.4.2.</t>
  </si>
  <si>
    <t>1.4.2.1</t>
  </si>
  <si>
    <t>1.4.2.2.</t>
  </si>
  <si>
    <t>1.4.3.</t>
  </si>
  <si>
    <r>
      <t>за счет субсидий, предоставляемых на осуществление капитальных вложений</t>
    </r>
    <r>
      <rPr>
        <vertAlign val="superscript"/>
        <sz val="12"/>
        <color theme="1"/>
        <rFont val="Times New Roman CYR"/>
        <charset val="204"/>
      </rPr>
      <t>15</t>
    </r>
  </si>
  <si>
    <t>1.4.4.</t>
  </si>
  <si>
    <t>1.4.4.1.</t>
  </si>
  <si>
    <t>1.4.4.2.</t>
  </si>
  <si>
    <t>1.4.5.</t>
  </si>
  <si>
    <t>1.4.5.2.</t>
  </si>
  <si>
    <t>1.4.5.1.</t>
  </si>
  <si>
    <t>в том числе по году начала закупки:</t>
  </si>
  <si>
    <t>2.</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</si>
  <si>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</si>
  <si>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</si>
  <si>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r>
      <t>14</t>
    </r>
    <r>
      <rPr>
        <sz val="10"/>
        <color theme="1"/>
        <rFont val="Times New Roman CYR"/>
      </rPr>
      <t xml:space="preserve">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</si>
  <si>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 44-ФЗ.</t>
  </si>
  <si>
    <t>Раздел 3. Показатели планового фонда оплаты труда на текущий финансовый год</t>
  </si>
  <si>
    <t xml:space="preserve">Средняя численность работников, человек </t>
  </si>
  <si>
    <t xml:space="preserve">Фонд начисленной ЗП работников, руб. </t>
  </si>
  <si>
    <t xml:space="preserve">Компенсация по оплате жилых помещений и коммунальных услуг отдельным категориям, руб. </t>
  </si>
  <si>
    <t>Среднемесячный размер заработной платы на одного работника, руб.</t>
  </si>
  <si>
    <t>Фонд заработной платы в год, руб. (гр. 3 х гр. 4 х 12)</t>
  </si>
  <si>
    <t>Детализация раздела 1</t>
  </si>
  <si>
    <t>руководители</t>
  </si>
  <si>
    <t>медицинский персонал</t>
  </si>
  <si>
    <t>прочий персонал</t>
  </si>
  <si>
    <t>преподаватели</t>
  </si>
  <si>
    <t>иные педагогические работники</t>
  </si>
  <si>
    <t>учебно-вспомогательный персонал</t>
  </si>
  <si>
    <t>воспитатели</t>
  </si>
  <si>
    <t xml:space="preserve">Начисления на выплаты по оплате труда, руб. </t>
  </si>
  <si>
    <t>средства бюджета</t>
  </si>
  <si>
    <t>оплата сверхплановых объемов помощи</t>
  </si>
  <si>
    <t>средства нормированного страхового запаса</t>
  </si>
  <si>
    <t>плановое финансовое обеспчение</t>
  </si>
  <si>
    <t>возмещение за медицинскую помощь, оказанную гражданам, застрахованным на территории другого субъекта РФ</t>
  </si>
  <si>
    <t>ГБУ РО "Рязанская МРБ"</t>
  </si>
  <si>
    <t>доходы от сдачи части помещений в аренду</t>
  </si>
  <si>
    <t>доходы от оказания платных услуг</t>
  </si>
  <si>
    <t>доход от оказания медицинской помощи женщинам в период беременности и родов</t>
  </si>
  <si>
    <t>льготное обеспечение беременных</t>
  </si>
  <si>
    <t>социальные пособия и компенсации персоналу в денежной форме</t>
  </si>
  <si>
    <t>компенсации взамен молока сотрудникам, работа которых связана с вредными условиями труда</t>
  </si>
  <si>
    <t>безвозмездные перечисления организациям</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</si>
  <si>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</si>
  <si>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</si>
  <si>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</si>
  <si>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</si>
  <si>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</si>
  <si>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</si>
  <si>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увеличение стоимости основных средств</t>
  </si>
  <si>
    <t>страхование</t>
  </si>
  <si>
    <t>увеличение стоимости материальных запасов</t>
  </si>
  <si>
    <t>увеличение стоимости неисключительных прав на результаты интеллектуальной деятельности с определенным сроком полезного использования</t>
  </si>
  <si>
    <t>Код видов расходов: 119</t>
  </si>
  <si>
    <t>5. Расчеты (обоснования) расходов на социальные и иные выплаты населению</t>
  </si>
  <si>
    <t>Выплаты в соответствии с Постановлением Правительства Рязанской области от 11.06.2014 г. № 158 "О мере социальной поддержки обучающихся на условиях договора о целевом обучении"</t>
  </si>
  <si>
    <t>Выплаты в соответствии с законом Рязанской области от 13.09.2006 № 101-ОЗ  "О предоставлении компенсаций по оплате жилых помещений и коммунальных услуг отдельным категориям специалистов в сельской местности и рабочих поселках (поселках городского типа)" - работающим</t>
  </si>
  <si>
    <t>Выплаты в соответствии с законом Рязанской области от 13.09.2006 № 101-ОЗ  "О предоставлении компенсаций по оплате жилых помещений и коммунальных услуг отдельным категориям специалистов в сельской местности и рабочих поселках (поселках городского типа)" - неработающим</t>
  </si>
  <si>
    <t>Код видов расходов: 112, 321</t>
  </si>
  <si>
    <t>И.Ф. Филина</t>
  </si>
  <si>
    <t>А.С. Тимакина</t>
  </si>
  <si>
    <t>доход от оказания платных услуг</t>
  </si>
  <si>
    <t>увеличение остатков денежных средств за счет возврата дебиторской задолженности прошлых лет</t>
  </si>
  <si>
    <t xml:space="preserve">Детализация остатков  и поступлений </t>
  </si>
  <si>
    <t>компенсация взамен молока сотрудникам, работа которых связана с вредными условиями труда</t>
  </si>
  <si>
    <t>арендная плата за пользованием имуществом</t>
  </si>
  <si>
    <t>Сумма, руб.</t>
  </si>
  <si>
    <t>2.1.1.</t>
  </si>
  <si>
    <t>2.1.2.</t>
  </si>
  <si>
    <t>2.1.3.</t>
  </si>
  <si>
    <t>2.1.4.</t>
  </si>
  <si>
    <t>2.1.5.</t>
  </si>
  <si>
    <t>2.1.6.</t>
  </si>
  <si>
    <t>2.1.8.</t>
  </si>
  <si>
    <t>2.1.9.</t>
  </si>
  <si>
    <t>2.1.7.</t>
  </si>
  <si>
    <t>2.1.10.</t>
  </si>
  <si>
    <t>прочие выплаты персоналу, в том числе компенсационного характера:</t>
  </si>
  <si>
    <t>благотворительная помощь от государственных учреждений Рязанского района</t>
  </si>
  <si>
    <t>Источник финансового обеспечения: средства бюджета (субсидия на финансовое обеспечение выполнения государственного задания)</t>
  </si>
  <si>
    <t>1000,00х15 человек</t>
  </si>
  <si>
    <t>14. Расчет (обоснование) расходов на оплату прочих работ, услуг</t>
  </si>
  <si>
    <t>Код видов расходов: 244</t>
  </si>
  <si>
    <t>Количество договоров</t>
  </si>
  <si>
    <t>Стоимость услуги, руб.</t>
  </si>
  <si>
    <t>Оказание услуг  по сопровождению установленного Электронного периодического справочника «Система Гарант»</t>
  </si>
  <si>
    <t xml:space="preserve">Оказание услуг по охране помещений с НЛС </t>
  </si>
  <si>
    <t>Оказание услуг по изготовлению квалифицированных сертификатов ключей ЭЦП для выписки больничных листов</t>
  </si>
  <si>
    <t xml:space="preserve"> Оказание услуг по техническому обслуживанию администрированию официального сайта организации</t>
  </si>
  <si>
    <t>Оказание услуг по  доставке наркотических средств и психотропных веществ</t>
  </si>
  <si>
    <t>Оказание услуг по вывозу, приёму на бессрочное хранение, переработку и уничтожение отходов класса "Б"</t>
  </si>
  <si>
    <t>Оказание услуг по лабораторным исследованиям (ФБУЗ, Бюро СМЭ, Консультативно-диагностический центр, НП ЦВККЛС, Кожвендиспансер)</t>
  </si>
  <si>
    <t>Оказание услуг по уничтожению наркотических средств</t>
  </si>
  <si>
    <t xml:space="preserve">Оказание услуг по нанесению покрытия на зубные коронки </t>
  </si>
  <si>
    <t>9. Расчет (обоснование) расходов на оплату услуг связи</t>
  </si>
  <si>
    <t>Количество номеров</t>
  </si>
  <si>
    <t>Количество платежей в год</t>
  </si>
  <si>
    <t>Стоимость за единицу, руб</t>
  </si>
  <si>
    <t>Сумма, руб. (гр. 3×гр. 4×гр.5)</t>
  </si>
  <si>
    <t>Городская телефонная связь</t>
  </si>
  <si>
    <t>Мобильная связь</t>
  </si>
  <si>
    <t>Междугородняя телефонная связь</t>
  </si>
  <si>
    <t>Интернет</t>
  </si>
  <si>
    <t>13 объектов</t>
  </si>
  <si>
    <t>Услуги почтовой связи, пересылка внутренней корреспонденции</t>
  </si>
  <si>
    <t>10. Расчет (обоснование) расходов на оплату транспортных услуг</t>
  </si>
  <si>
    <t xml:space="preserve">Количество услуг </t>
  </si>
  <si>
    <t>Цена услуги перевозки, руб</t>
  </si>
  <si>
    <t>Сумма, руб (гр. 3 х гр.4)</t>
  </si>
  <si>
    <t>11. Расчет (обоснование) расходов на оплату коммунальных услуг</t>
  </si>
  <si>
    <t xml:space="preserve">Код видов расходов: 244 </t>
  </si>
  <si>
    <t>Размер потребления ресурсов</t>
  </si>
  <si>
    <t>Тариф (с учетом НДС), руб.</t>
  </si>
  <si>
    <t>Индексация, %</t>
  </si>
  <si>
    <t>Сумма, руб. (гр. 4×гр. 5×гр. 6)</t>
  </si>
  <si>
    <t>Газоснабжение</t>
  </si>
  <si>
    <t>Электроснабжение</t>
  </si>
  <si>
    <t>Теплоснабжение</t>
  </si>
  <si>
    <t>Водоснабжение и водоотведение</t>
  </si>
  <si>
    <t xml:space="preserve">Обращение с твердыми коммунальными отходами </t>
  </si>
  <si>
    <t>12. Расчет (обоснование) расходов на оплату аренды имущества</t>
  </si>
  <si>
    <t>Количество</t>
  </si>
  <si>
    <t>Ставка арендной платы</t>
  </si>
  <si>
    <t>Стоимость с учетом НДС, руб</t>
  </si>
  <si>
    <t>Аренда пос. Учхоз Стенькино (ФАП)</t>
  </si>
  <si>
    <t>78,80 кв. м.</t>
  </si>
  <si>
    <t>96 чел.</t>
  </si>
  <si>
    <t>167 чел.</t>
  </si>
  <si>
    <t>Начальник планово-экономического отдела</t>
  </si>
  <si>
    <t>Л.Ю. Богданова</t>
  </si>
  <si>
    <t xml:space="preserve">2. Расчеты (обоснования) выплат персоналу при направлении в служебные командировки </t>
  </si>
  <si>
    <t>Средний размер выплаты на одного работника в день, руб.</t>
  </si>
  <si>
    <t>Количество работников, чел</t>
  </si>
  <si>
    <t>Количество дней</t>
  </si>
  <si>
    <t>Сумма, руб. (гр. 3 х гр. 4 х гр. 5)</t>
  </si>
  <si>
    <t>Суточные</t>
  </si>
  <si>
    <t>Проживание</t>
  </si>
  <si>
    <t xml:space="preserve">Проезд </t>
  </si>
  <si>
    <t>3. Расчета (обоснования) выплат персоналу по уходу за ребенком</t>
  </si>
  <si>
    <t>Численность работников, получающих пособие</t>
  </si>
  <si>
    <t>Количество выплат в год на одного работника</t>
  </si>
  <si>
    <t>Размер выплаты (пособия) в месяц, руб</t>
  </si>
  <si>
    <t>6. Расчет (обоснование) расходов на уплату налогов, сборов и иных платежей</t>
  </si>
  <si>
    <t>Код видов расходов  850</t>
  </si>
  <si>
    <t>Налоговая база, руб.</t>
  </si>
  <si>
    <t>Ставка налога, %</t>
  </si>
  <si>
    <t>Сумма исчисленного налога, подлежащего уплате, руб. (гр. 3 х гр. 4/100)</t>
  </si>
  <si>
    <t>Налог на землю</t>
  </si>
  <si>
    <t>Транспортный налог</t>
  </si>
  <si>
    <t>Код видов расходов 851</t>
  </si>
  <si>
    <t>Код видов расходов 852</t>
  </si>
  <si>
    <t>7. Расчет (обоснование) расходов на безвозмездные перечисления организациям</t>
  </si>
  <si>
    <t>Код видов расходов: 853</t>
  </si>
  <si>
    <t>8. Расчет (обоснование) прочих расходов (кроме расходов на закупку товаров, работ, услуг)</t>
  </si>
  <si>
    <t>Код видов расходов: 852</t>
  </si>
  <si>
    <t>Оплата госпошлины за пеоформление лицензии</t>
  </si>
  <si>
    <t>Оплата госпошлины за регистрацию ТС</t>
  </si>
  <si>
    <t>Оплата штрафов страховым компаниям</t>
  </si>
  <si>
    <t>Пени по договорам за просрочку сроков оплаты по коммунальным услугам</t>
  </si>
  <si>
    <t>Код видов расходов 244</t>
  </si>
  <si>
    <t>Объект</t>
  </si>
  <si>
    <t>Количество работ (услуг)</t>
  </si>
  <si>
    <t>Стоимость работ (услуг), руб.</t>
  </si>
  <si>
    <t>Оказание услуг по централизованной охране и наблюдению за средствами тревожной сигнализации</t>
  </si>
  <si>
    <t>Помещения учреждения</t>
  </si>
  <si>
    <t>Оказание  услуг по аварийному обслуживанию  внутридомового инженерного оборудования, наружных сетей, канализации и водопровода</t>
  </si>
  <si>
    <t>Выполнение работ по техническому обслуживанию  лифтов</t>
  </si>
  <si>
    <t>2 лифта учреждения</t>
  </si>
  <si>
    <t>Оказание услуг по вывозу и утилизации отходов (группа А и Б)</t>
  </si>
  <si>
    <t>Услуги по техническому обслуживанию газопроводов</t>
  </si>
  <si>
    <t>Услуги по очистке периметра кровли здания от снега и наледи</t>
  </si>
  <si>
    <t>Кровля</t>
  </si>
  <si>
    <t>Оказание услуг по техническому обслуживанию комплекса технических средств охраны на объектах</t>
  </si>
  <si>
    <t>Дератизационные работы</t>
  </si>
  <si>
    <t>Оказание услуг по  заправке и восстановлению картриджей</t>
  </si>
  <si>
    <t>Принтеры учреждения</t>
  </si>
  <si>
    <t>Оказание услуг по техническому обслуживанию систем АПС и систем оповещения о пожаре в зданиях</t>
  </si>
  <si>
    <t>Оказание услуг по перезарядке огнетушителей (20 шт.)</t>
  </si>
  <si>
    <t>огнетушители</t>
  </si>
  <si>
    <t>Услуги по модернизации  пожарной сигнализации с переносом настенных звуковых оповещателей</t>
  </si>
  <si>
    <t xml:space="preserve">Оказание услуг по за техническому обслуживанию систем вентиляции </t>
  </si>
  <si>
    <t>Оказание услуг по испытанию электрокабелей и проверке сопротивления изоляции</t>
  </si>
  <si>
    <t>Выполнение работ по техническому обслуживанию автомобилей</t>
  </si>
  <si>
    <t>автомобили учреждения</t>
  </si>
  <si>
    <t>Оказание услуг по техническому обслуживанию и ремонту медицинского оборудования</t>
  </si>
  <si>
    <t>оборудование</t>
  </si>
  <si>
    <t>На выполнение  работ по проверке огнезащитной  обработки (пропитке) деревянных конструкций чердачного помещения</t>
  </si>
  <si>
    <t>Чердак учреждения</t>
  </si>
  <si>
    <t>Оказание услуг по мониторингу пожарной сигнализации</t>
  </si>
  <si>
    <t>Оказание услуг по проверке  работоспособности  источников внутреннего противопожарного водопровода (пожарных кранов, основных рабочих и резервных пожарных насосных агрегатов, задвижек с электроприводом),  проведением замеров на водоотдачу, перемотку  пожарных рукавов на новую складку</t>
  </si>
  <si>
    <t>Коммуникации</t>
  </si>
  <si>
    <t>Оказание  услуг по энергетическому обследованию и составлению энергетического паспорта (энергоаудит)</t>
  </si>
  <si>
    <t>Оказание услуг по ремонту и техническому обслуживанию изделий медицинской техники и медицинского оборудования</t>
  </si>
  <si>
    <t>изделия медицинской техники, медоборудование</t>
  </si>
  <si>
    <t>Оказание услуг по круглосуточному и техническому обслуживанию и планово-предупредительному ремонту системы пожарной сигнализации и системы речевого оповещения и управления эвакуацией</t>
  </si>
  <si>
    <t>система пожарной сигнализации и система речевого оповещения в поликлинике</t>
  </si>
  <si>
    <t>Оказание услуг по сопровождению аппаратно-программного комплекса автоматизированной навигационной системы управления и контроля за работой автотранспорта (ГЛОНАСС/GPS)</t>
  </si>
  <si>
    <t>автомобили СМП</t>
  </si>
  <si>
    <t>Оказание услуг по техническому обслуживанию и ремонту лифтового оборудования и системы диспетчерского контроля за работой лифта больничного здания стационарного отделения УБ п. Мурмино</t>
  </si>
  <si>
    <t>Участковая больница п.Мурмино (стационарное отделение)</t>
  </si>
  <si>
    <t>Оказание услуг по техническому обслуживанию средств охраны и тревожной сигнализации</t>
  </si>
  <si>
    <t>Захаровская РБ, Мурминская УБ, Искровская врач. амбулатория, Рязанская МРБ</t>
  </si>
  <si>
    <t>Оказание услуг по обслуживанию автоматики безопасности газового оборудования</t>
  </si>
  <si>
    <t>Рязанская МРБ+19 структурных подразделений</t>
  </si>
  <si>
    <t>Оказание услуг по обслуживанию комплекса по измерению газа в воздухе газовой котельной</t>
  </si>
  <si>
    <t>Рязанская ЦРБ+ структурные подразделения</t>
  </si>
  <si>
    <t>Оказание услуг по обслуживанию газопроводов и газового оборудования</t>
  </si>
  <si>
    <t>Оказание услуг по заправке и восстановлению картриджей</t>
  </si>
  <si>
    <t>картриджи для МФУ</t>
  </si>
  <si>
    <t>Оказание услуг по ремонту  автомобилей СМП</t>
  </si>
  <si>
    <t>15. Расчет (обоснование) расходов на оплату страхования</t>
  </si>
  <si>
    <t>Оказание услуг по страхованию опасных объектов (страхование лифта)</t>
  </si>
  <si>
    <t>16. Расчет (обоснование) расходов на приобретение основных средств</t>
  </si>
  <si>
    <t>Средняя стоимость, руб</t>
  </si>
  <si>
    <t>Сумма, руб. (гр. 3×гр. 4)</t>
  </si>
  <si>
    <t>17. Расчет (обоснование) расходов на приобретение материальных запасов</t>
  </si>
  <si>
    <t>Поставка перчаток медицинских - для профилактики инфекций, связанных с оказанием медицинской помощи, в медицинских организациях; для соблюдения санитарно-эпидемиологического режима</t>
  </si>
  <si>
    <t>Поставка наборов медицинских - для оказания медицинской помощи с учётом стандартов медицинской помощи и в соответствии с порядками оказания медицинской помощи</t>
  </si>
  <si>
    <t>Поставка салфеток спиртовых - для соблюдения санитарно-эпидемиологического режима при проведении медицинских манипуляций</t>
  </si>
  <si>
    <t>Поставка расходных материалов для ретгендиагностики (пленка ретнгеновская, фиксаж, проявитель) - для оказания медицинской помощи с учётом стандартов медицинской помощи и в соответствии с порядками оказания медицинской помощи</t>
  </si>
  <si>
    <t>Поставка перевязочных материалов (вата, бинты, марля) - для оказания медицинской помощи с учётом стандартов медицинской помощи и в соответствии с порядками оказания медицинской помощи</t>
  </si>
  <si>
    <t>Поставка тест-систем, тест-полосок для лаборатории, тропониновые тесты, тесты для выявления антител к ВИЧ 1/2, тест-системы для определения 10 видов наркотиков - для оказания медицинской помощи с учётом стандартов медицинской помощи и в соответствии с порядками оказания медицинской помощи</t>
  </si>
  <si>
    <t>Поставка лекарственных средств (в том числе наркотических и сильнодействующих) - для организации бесперебойной работы круглосуточных стационаров и стационаров с дневным пребыванием</t>
  </si>
  <si>
    <t>Поставка бумаги для ЭКГ и УЗИ-диагностики - для оказания медицинской помощи с учётом стандартов медицинской помощи и в соответствии с порядками оказания медицинской помощи</t>
  </si>
  <si>
    <t>Поставка горюче-смазочных материалов (бензин АИ-92, АИ-95, солярка) - для организации бесперебойной работы при оказании скорой медицинской помощи; бесперебойной работы флююрографа на базе шасси "Камаз"</t>
  </si>
  <si>
    <t>Поставка бумаги офисной и писчей, канцелярских принадлежностей - для организации документооборота</t>
  </si>
  <si>
    <t>Поставка масел и жидкостей автомобильных (тосол, масла моторные, антифриз, тормозная жидкость) - для обеспечения бесперебойной работы парка автотранспорта СМП</t>
  </si>
  <si>
    <t>Поставка продуктов питания - для организации бесперебойной работы круглосуточных стационаров</t>
  </si>
  <si>
    <t>ед.</t>
  </si>
  <si>
    <t>Поставка кожных антисептиков - для соблюдения санитарно-эпидеомилогического режима при проведении медицинских манипуляций</t>
  </si>
  <si>
    <t>Поставка рективовов для лаборатории - для оказания медицинской помощи с учётом стандартов медицинской помощи и в соответствии с порядками оказания медицинской помощи</t>
  </si>
  <si>
    <t>Гель для УЗИ - для оказания медицинской помощи с учётом стандартов медицинской помощи и в соответствии с порядками оказания медицинской помощи</t>
  </si>
  <si>
    <t>Поставка дезсредств - для соблюдения санитарно-эпидеомилогического режима при оказании медицинской помощи</t>
  </si>
  <si>
    <t>Утверждаю</t>
  </si>
  <si>
    <t>(наименование  должности уполномоченного лица)</t>
  </si>
  <si>
    <t>Министерство здравоохранения Рязанской области</t>
  </si>
  <si>
    <t>(наименование  органа-учредителя)</t>
  </si>
  <si>
    <t>КОДЫ</t>
  </si>
  <si>
    <t>Дата</t>
  </si>
  <si>
    <t>по Сводному реестру</t>
  </si>
  <si>
    <t>612У8512</t>
  </si>
  <si>
    <t xml:space="preserve">Орган, осуществляющий </t>
  </si>
  <si>
    <t>глава по БК</t>
  </si>
  <si>
    <t>функции и полномочия учредителя</t>
  </si>
  <si>
    <t>ИНН</t>
  </si>
  <si>
    <t>Учреждение</t>
  </si>
  <si>
    <t>ГБУ РО "Рязанская межрайонная больница"</t>
  </si>
  <si>
    <t>КПП</t>
  </si>
  <si>
    <t>Единица измерения: руб.</t>
  </si>
  <si>
    <t>по ОКЕИ</t>
  </si>
  <si>
    <t>18. Расчет (обоснование) расходов на увеличение стоимости неисключительных прав на результаты</t>
  </si>
  <si>
    <t>интеллектуальной деятельности с определенным сроком полезного использования</t>
  </si>
  <si>
    <t>Оказание услуг на передачу срочных неисключительных имущественных прав (лицензии) на использование ПП "Астрал-Отчёт" - 1 рабочее место</t>
  </si>
  <si>
    <t xml:space="preserve">Контракты, заключенные (закупки, размещенные) до начала очередного финансового года </t>
  </si>
  <si>
    <t>КОСГУ</t>
  </si>
  <si>
    <t>Предмет контракта</t>
  </si>
  <si>
    <t>Поставка продуктов питания для круглосуточных стационаров</t>
  </si>
  <si>
    <t>Услуги по вывозу, приёму на бессрочное хранение, переработку и уничтожение отходов класса "Б"</t>
  </si>
  <si>
    <t>Бензин АИ-92</t>
  </si>
  <si>
    <t>Оказание услуг по техническому обслуживанию и ремонту лифтового оборудования и системы диспетчерского контроля за работой лифта</t>
  </si>
  <si>
    <t>Оказание услуг по организации транспортных перевозок (транспортировка пациентов, страдающих хронической почечной недостаточностью от места их фактического проживания до места получения амбулаторного гемодиализа и после его проведения)</t>
  </si>
  <si>
    <t>Оказание услуг на передачу срочных неисключительных имущественных прав (лицензии) на использование ПП "Астрал-Отчёт"</t>
  </si>
  <si>
    <t>(на 2021 г. и плановый период 2022 и 2023 годов)</t>
  </si>
  <si>
    <t>План финансово-хозяйственной деятельности на 2021 г.</t>
  </si>
  <si>
    <t>на 2021-2023 гг.</t>
  </si>
  <si>
    <t>на 2021 г. текущий финансовый год</t>
  </si>
  <si>
    <t>на 2022 г. первый год планового перида</t>
  </si>
  <si>
    <t>на 2023 г. второй год планового перида</t>
  </si>
  <si>
    <t>Поставка сенсоров для глюкозы - для оказания медицинской помощи с учётом стандартов медицинской помощи и в соответствии с порядками оказания медицинской помощи</t>
  </si>
  <si>
    <t>Оказание услуг по вывозу, приёму на бессрочное хранение, переработку и уничтожение отходов класса "Г"</t>
  </si>
  <si>
    <t>Услуги по вывозу, приёму на бессрочное хранение, переработку и уничтожение отходов класса "Г"</t>
  </si>
  <si>
    <t>Поставка бумаги для ЭКГ и УЗИ-диагностики</t>
  </si>
  <si>
    <t>Оказание  услуг по сопровождение 1С</t>
  </si>
  <si>
    <t>Поставка дезсредств</t>
  </si>
  <si>
    <t>расходов на увеличение стоимости неисключительных прав на результаты интеллектуальной деятельности с определенным сроком полезного использования</t>
  </si>
  <si>
    <t>Оказание услуг по передаче срочных неисключительных прав на программное обеспечение "Антивирус Касперского" - на 2 календарных года на 60 рабочих мест</t>
  </si>
  <si>
    <t>76,92р./шт.</t>
  </si>
  <si>
    <t>2,0р./шт.</t>
  </si>
  <si>
    <t>1000,0р./упак.</t>
  </si>
  <si>
    <t>550,0р./ед.</t>
  </si>
  <si>
    <t>Оказание  услуг по сопровождение «1С: Зарплата и кадры бюджетного учреждения8» и «1С-Парус. Интеграция с федеральным  сервисом АХД для ПП  1СС; Предприятие 8»</t>
  </si>
  <si>
    <t>Среднемесячный размер заработной платы за 2020 год, руб.</t>
  </si>
  <si>
    <t>13. Расчет (обоснование) расходов на оплату работ, услуг по содержанию имущества</t>
  </si>
  <si>
    <t>Аквадистиллятор (для амбулаторий взамен вышедших из строя)</t>
  </si>
  <si>
    <t>Поставка материалов стоматологических - для оказания медицинской помощи с учётом стандартов медицинской помощи и в соответствии с порядками оказания медицинской помощи</t>
  </si>
  <si>
    <t xml:space="preserve">   услуги связи</t>
  </si>
  <si>
    <t xml:space="preserve">    прочие закупки товаров, работ, услуг</t>
  </si>
  <si>
    <t xml:space="preserve">    закупка энергетических ресурсов</t>
  </si>
  <si>
    <t>2632.1</t>
  </si>
  <si>
    <t>2621.1</t>
  </si>
  <si>
    <t>2621.2</t>
  </si>
  <si>
    <t>2621.3</t>
  </si>
  <si>
    <t>2621.4</t>
  </si>
  <si>
    <t>2621.5</t>
  </si>
  <si>
    <t>2621.6</t>
  </si>
  <si>
    <t>2621.7</t>
  </si>
  <si>
    <t>2621.8</t>
  </si>
  <si>
    <t>2621.9</t>
  </si>
  <si>
    <t>2621.10</t>
  </si>
  <si>
    <t>Код видов расходов: 247</t>
  </si>
  <si>
    <t>Стоматологический инструментарий многоразового использования (наконечники турбинные, пилы коронковые для турбированного наконечника, боры турбинные)</t>
  </si>
  <si>
    <t>Л.А. Цыбулько</t>
  </si>
  <si>
    <t>Начальник управления бухгалтерского учёта и планирования</t>
  </si>
  <si>
    <t>Среднемесячный размер заработной платы на 2021 год, руб.</t>
  </si>
  <si>
    <t>48,0р./л.</t>
  </si>
  <si>
    <r>
      <t>1</t>
    </r>
    <r>
      <rPr>
        <sz val="8"/>
        <color theme="1"/>
        <rFont val="Times New Roman"/>
        <family val="1"/>
        <charset val="204"/>
      </rPr>
      <t xml:space="preserve"> В случае утверждения закона (решения) о бюджете на текущий финансовый год и плановый период.</t>
    </r>
  </si>
  <si>
    <r>
      <t>2</t>
    </r>
    <r>
      <rPr>
        <sz val="8"/>
        <color theme="1"/>
        <rFont val="Times New Roman"/>
        <family val="1"/>
        <charset val="204"/>
      </rPr>
      <t xml:space="preserve"> Указывается дата подписания Плана</t>
    </r>
  </si>
  <si>
    <r>
      <t>3</t>
    </r>
    <r>
      <rPr>
        <sz val="8"/>
        <color theme="1"/>
        <rFont val="Times New Roman"/>
        <family val="1"/>
        <charset val="204"/>
      </rPr>
      <t xml:space="preserve"> В графе 3 отражаются:</t>
    </r>
  </si>
  <si>
    <r>
      <t xml:space="preserve">по контрактам (договорам), заключенным до начала текущего финансового года без применения норм </t>
    </r>
    <r>
      <rPr>
        <sz val="11"/>
        <color theme="1"/>
        <rFont val="Times New Roman"/>
        <family val="1"/>
        <charset val="204"/>
      </rPr>
      <t>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1"/>
        <color theme="1"/>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</si>
  <si>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color theme="1"/>
        <rFont val="Times New Roman CYR"/>
      </rPr>
      <t>12</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</si>
  <si>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2"/>
        <color theme="1"/>
        <rFont val="Times New Roman CYR"/>
      </rPr>
      <t>13</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</si>
  <si>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2"/>
        <color theme="1"/>
        <rFont val="Times New Roman CYR"/>
      </rPr>
      <t>13</t>
    </r>
  </si>
  <si>
    <r>
      <t>в соответствии с Федеральным законом № 223-ФЗ</t>
    </r>
    <r>
      <rPr>
        <vertAlign val="superscript"/>
        <sz val="12"/>
        <color theme="1"/>
        <rFont val="Times New Roman CYR"/>
      </rPr>
      <t>14</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</si>
  <si>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2"/>
        <color theme="1"/>
        <rFont val="Times New Roman CYR"/>
      </rPr>
      <t>16</t>
    </r>
  </si>
  <si>
    <t>2.1.11.</t>
  </si>
  <si>
    <t>588 шт.</t>
  </si>
  <si>
    <t>Оказание услуг по метрологической поверке средств измерений</t>
  </si>
  <si>
    <t>Оказание услуг по стерилизации паровым методом (биксы, халаты) и дезинфекции постельных принадлежностей</t>
  </si>
  <si>
    <t>Оказание услуг по стирке белья</t>
  </si>
  <si>
    <t>Оказание услуг по огнезащитной обработке деревянных конструкций</t>
  </si>
  <si>
    <t>Рязанская МРБ+ структурные подразделени я (всего 1500 кв.м.)</t>
  </si>
  <si>
    <t>комплекс работ</t>
  </si>
  <si>
    <t>Оказание услуг по изготовлению экстемпоральных лекарственных препаратов с последующей поставкой</t>
  </si>
  <si>
    <t>Оказание услуг по патологоанатомическому исследованию биопсийного и операционного материала</t>
  </si>
  <si>
    <t>Обучение ответственных на объектах газопотребления и газораспределения (7 человек)</t>
  </si>
  <si>
    <t>Обучение общим требованиям промышленной безопасности</t>
  </si>
  <si>
    <t>Обучение сотрудников по хране труда (5 человек)</t>
  </si>
  <si>
    <t>Услуги грузового автотранспорта (час.)</t>
  </si>
  <si>
    <t>Поставка растворов для внутривенных вливаний) - для организации бесперебойной работы круглосуточных стационаров и стационаров с дневным пребыванием</t>
  </si>
  <si>
    <t>Поставка шин автомобильных - для бесперебойной работы парка автотранспорта СМП</t>
  </si>
  <si>
    <t>Поставка изделий полимерных (емкости ЕДПО, стерильные баночки под анализы, пробирки пластиковые одноразовые, контейнеры для биопроб, контейнер для сбора медицинских отходов (органических), емкость-контейнер для сбора острого инструментария, пробирки вакуумные)- для оказания медицинской помощи с учётом стандартов медицинской помощи и в соответствии с порядками оказания медицинской помощи</t>
  </si>
  <si>
    <t>Поставка бланочной продукции, журналов учета - для регистрации медицинской деятельности</t>
  </si>
  <si>
    <t>10р./шт.</t>
  </si>
  <si>
    <t>Поставка защитной одежды, комбинезонов "Тайвек", респираторов, защитных экранов для предохранения глаз мед.персонала, бахил</t>
  </si>
  <si>
    <t>Поставка зондов урогенитальных одноразовых для забора биоматериала</t>
  </si>
  <si>
    <t>5000р./шт.</t>
  </si>
  <si>
    <t>Поставка запчастей для автомобилей (в т.ч. аккумуляторов автомобильных) - замена деталей, без которых автомобиль СМП не может осуществлять свою основную деятельность</t>
  </si>
  <si>
    <t>10000 р./шт.</t>
  </si>
  <si>
    <t>1500,0р./упак.</t>
  </si>
  <si>
    <t>120р./ед.</t>
  </si>
  <si>
    <t>250р./шт.</t>
  </si>
  <si>
    <t>5000 р./шт.</t>
  </si>
  <si>
    <t>545 ед.</t>
  </si>
  <si>
    <t>Поставка вакцин иммуноглобулина, туберкулина, ПСС, антирабических - для оказания медицинской помощи с учётом стандартов медицинской помощи и в соответствии с порядками оказания медицинской помощи</t>
  </si>
  <si>
    <t>15,38р./шт.</t>
  </si>
  <si>
    <r>
      <t>10</t>
    </r>
    <r>
      <rPr>
        <sz val="10"/>
        <color theme="1"/>
        <rFont val="Times New Roman CYR"/>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</si>
  <si>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11</t>
    </r>
    <r>
      <rPr>
        <sz val="10"/>
        <color theme="1"/>
        <rFont val="Times New Roman CYR"/>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</si>
  <si>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12</t>
    </r>
    <r>
      <rPr>
        <sz val="10"/>
        <color theme="1"/>
        <rFont val="Times New Roman CYR"/>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</si>
  <si>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10"/>
        <color theme="1"/>
        <rFont val="Times New Roman CYR"/>
      </rPr>
      <t xml:space="preserve"> Указывается сумма закупок товаров, работ, услуг, осуществляемых в соответствии с Федеральным законом № 44-ФЗ и Федеральным законом № 223-ФЗ.</t>
    </r>
  </si>
  <si>
    <r>
      <t>16</t>
    </r>
    <r>
      <rPr>
        <sz val="10"/>
        <color theme="1"/>
        <rFont val="Times New Roman CYR"/>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</si>
  <si>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расходов на энергетические ресурсы (коммунальные услуги) ВР 247</t>
  </si>
  <si>
    <t>коммунальные услуги (ВР 244)</t>
  </si>
  <si>
    <t>Оказание услуг обязательного страхования гражданской ответственности владельцев транспортных средств (20 транспортных средств, подлежащих страхованию в 2021 году)</t>
  </si>
  <si>
    <t>Поставка компьютерных комплектующих</t>
  </si>
  <si>
    <t>Поставка спецодежды для персонала скорой медицинской помощи</t>
  </si>
  <si>
    <t>1100р/шт</t>
  </si>
  <si>
    <t>Бактерицидные установки переносные (УФ-облучатели, рециркуляторы) - в целях соблюдения санитарно-эпидеомилогического режима при оказании медицинской помощи</t>
  </si>
  <si>
    <t>Чемодан-укладка для отделений СМП (в целях обновления основных фондов)</t>
  </si>
  <si>
    <t>Пульсоксиметр (для оснащения амбулаторий и ФАП, в целях обновления основных фондов)</t>
  </si>
  <si>
    <t>2500 упак.</t>
  </si>
  <si>
    <t>Аттестация баллонов кислородных</t>
  </si>
  <si>
    <t>Заправка баллонов кислородных</t>
  </si>
  <si>
    <t>баллоны кислородные</t>
  </si>
  <si>
    <t>Выполнение работ по текущему ремонту помещений структурных подразделений ГБУ РО "Рязанская МРБ"</t>
  </si>
  <si>
    <t>3 структурных подразделения</t>
  </si>
  <si>
    <t>Оказание услуг по проведению предварительных и периодических мед.осмотров работников учреждения</t>
  </si>
  <si>
    <t>Холодильник медицинский для хранения вакцин на 200 л- для оказания медицинской помощи с учётом стандартов медицинской помощи и в соответствии с порядками оказания медицинской помощи</t>
  </si>
  <si>
    <t>136131 л.</t>
  </si>
  <si>
    <t>890 (пачек)</t>
  </si>
  <si>
    <t>249,79р./шт.</t>
  </si>
  <si>
    <t>30 кг</t>
  </si>
  <si>
    <t>2061,54р./ед.</t>
  </si>
  <si>
    <t>90 шт.</t>
  </si>
  <si>
    <t>555,56р./шт.</t>
  </si>
  <si>
    <t>5000 шт.</t>
  </si>
  <si>
    <t>Поставка систем для инфузионных вливаний - для оказания медицинской помощи с учётом стандартов медицинской помощи и в соответствии с порядками оказания медицинской помощи</t>
  </si>
  <si>
    <t>Поставка шприцев, игл-бабочек, ланцетов, скарификаторов, катетеров внутривенных, шприцев Жане - для оказания медицинской помощи с учётом стандартов медицинской помощи и в соответствии с порядками оказания медицинской помощи</t>
  </si>
  <si>
    <t>600 упак.</t>
  </si>
  <si>
    <t>2050 шт.</t>
  </si>
  <si>
    <t>292,68р./шт.</t>
  </si>
  <si>
    <t>6500 шт.</t>
  </si>
  <si>
    <t>3000 шт.</t>
  </si>
  <si>
    <t>66,67р./шт.</t>
  </si>
  <si>
    <t>375 000 шт.</t>
  </si>
  <si>
    <t>3 400 шт.</t>
  </si>
  <si>
    <t>161,76р./шт.</t>
  </si>
  <si>
    <t>6 200 упак.</t>
  </si>
  <si>
    <t>54,84р./упак.</t>
  </si>
  <si>
    <t>400 упак.</t>
  </si>
  <si>
    <t>24 750 упак.</t>
  </si>
  <si>
    <t>195,64р./ед.</t>
  </si>
  <si>
    <t>1098 ед. (флак., упак., шт.)</t>
  </si>
  <si>
    <t>455,37 р./ед.</t>
  </si>
  <si>
    <t>916 упак.</t>
  </si>
  <si>
    <t>275,45р./упак.</t>
  </si>
  <si>
    <t>665 л</t>
  </si>
  <si>
    <t>150,38 р./л.</t>
  </si>
  <si>
    <t>1000 ед. (банки, флак.)</t>
  </si>
  <si>
    <t>600,0р./ед.</t>
  </si>
  <si>
    <t>560 ед. (шт., упак., короб.)</t>
  </si>
  <si>
    <t>1514,64р./ед.</t>
  </si>
  <si>
    <t>972 ед. (флак., банки)</t>
  </si>
  <si>
    <t>60 шт.</t>
  </si>
  <si>
    <t>10 комплектов</t>
  </si>
  <si>
    <t>25 ед.</t>
  </si>
  <si>
    <t>9750 упак.</t>
  </si>
  <si>
    <t>25,64р./упак.</t>
  </si>
  <si>
    <t>6 500 шт.</t>
  </si>
  <si>
    <t>800 шт.</t>
  </si>
  <si>
    <t>20 шт.</t>
  </si>
  <si>
    <r>
      <t>от "30" декабря 2020 г.</t>
    </r>
    <r>
      <rPr>
        <vertAlign val="superscript"/>
        <sz val="14"/>
        <color theme="1"/>
        <rFont val="Times New Roman"/>
        <family val="1"/>
        <charset val="204"/>
      </rPr>
      <t>2</t>
    </r>
  </si>
  <si>
    <t>" 30 "  декабря  2020 г.</t>
  </si>
</sst>
</file>

<file path=xl/styles.xml><?xml version="1.0" encoding="utf-8"?>
<styleSheet xmlns="http://schemas.openxmlformats.org/spreadsheetml/2006/main">
  <numFmts count="3">
    <numFmt numFmtId="164" formatCode="#,##0.0"/>
    <numFmt numFmtId="165" formatCode="#,##0.00000"/>
    <numFmt numFmtId="166" formatCode="#,##0.00_ ;\-#,##0.00\ "/>
  </numFmts>
  <fonts count="60">
    <font>
      <sz val="11"/>
      <color theme="1"/>
      <name val="Calibri"/>
      <family val="2"/>
      <scheme val="minor"/>
    </font>
    <font>
      <sz val="12"/>
      <color theme="1"/>
      <name val="Times New Roman"/>
      <family val="1"/>
      <charset val="204"/>
    </font>
    <font>
      <sz val="9"/>
      <color theme="1"/>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b/>
      <sz val="11"/>
      <color theme="1"/>
      <name val="Times New Roman"/>
      <family val="1"/>
      <charset val="204"/>
    </font>
    <font>
      <sz val="11"/>
      <name val="Times New Roman"/>
      <family val="1"/>
      <charset val="204"/>
    </font>
    <font>
      <b/>
      <sz val="14"/>
      <name val="Times New Roman"/>
      <family val="1"/>
      <charset val="204"/>
    </font>
    <font>
      <sz val="11"/>
      <name val="Arial Cyr"/>
      <charset val="204"/>
    </font>
    <font>
      <b/>
      <sz val="12"/>
      <color indexed="8"/>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b/>
      <sz val="12"/>
      <color indexed="63"/>
      <name val="Times New Roman"/>
      <family val="1"/>
      <charset val="204"/>
    </font>
    <font>
      <b/>
      <sz val="11"/>
      <color indexed="8"/>
      <name val="Calibri"/>
      <family val="2"/>
      <charset val="204"/>
    </font>
    <font>
      <b/>
      <sz val="11"/>
      <color theme="1"/>
      <name val="Calibri"/>
      <family val="2"/>
      <scheme val="minor"/>
    </font>
    <font>
      <sz val="11"/>
      <color rgb="FF000000"/>
      <name val="Arial"/>
      <family val="2"/>
      <charset val="204"/>
    </font>
    <font>
      <sz val="12"/>
      <color rgb="FF26282F"/>
      <name val="Times New Roman"/>
      <family val="1"/>
      <charset val="204"/>
    </font>
    <font>
      <sz val="14"/>
      <name val="Times New Roman"/>
      <family val="1"/>
      <charset val="204"/>
    </font>
    <font>
      <sz val="14"/>
      <color theme="1"/>
      <name val="Calibri"/>
      <family val="2"/>
      <scheme val="minor"/>
    </font>
    <font>
      <sz val="8"/>
      <name val="Times New Roman"/>
      <family val="1"/>
      <charset val="204"/>
    </font>
    <font>
      <sz val="8"/>
      <color theme="1"/>
      <name val="Times New Roman"/>
      <family val="1"/>
      <charset val="204"/>
    </font>
    <font>
      <i/>
      <sz val="11"/>
      <color theme="1"/>
      <name val="Times New Roman"/>
      <family val="1"/>
      <charset val="204"/>
    </font>
    <font>
      <i/>
      <sz val="12"/>
      <color theme="1"/>
      <name val="Times New Roman"/>
      <family val="1"/>
      <charset val="204"/>
    </font>
    <font>
      <i/>
      <sz val="11"/>
      <color theme="1"/>
      <name val="Calibri"/>
      <family val="2"/>
      <scheme val="minor"/>
    </font>
    <font>
      <i/>
      <sz val="11"/>
      <color indexed="8"/>
      <name val="Times New Roman"/>
      <family val="1"/>
      <charset val="204"/>
    </font>
    <font>
      <b/>
      <u/>
      <sz val="12"/>
      <color rgb="FF26282F"/>
      <name val="Times New Roman"/>
      <family val="1"/>
      <charset val="204"/>
    </font>
    <font>
      <b/>
      <u/>
      <sz val="11"/>
      <color rgb="FFFF0000"/>
      <name val="Calibri"/>
      <family val="2"/>
      <charset val="204"/>
      <scheme val="minor"/>
    </font>
    <font>
      <i/>
      <sz val="12"/>
      <color indexed="8"/>
      <name val="Times New Roman"/>
      <family val="1"/>
      <charset val="204"/>
    </font>
    <font>
      <b/>
      <vertAlign val="superscript"/>
      <sz val="11"/>
      <color theme="1"/>
      <name val="Times New Roman"/>
      <family val="1"/>
      <charset val="204"/>
    </font>
    <font>
      <b/>
      <vertAlign val="superscript"/>
      <sz val="14"/>
      <color theme="1"/>
      <name val="Times New Roman"/>
      <family val="1"/>
      <charset val="204"/>
    </font>
    <font>
      <vertAlign val="superscript"/>
      <sz val="11"/>
      <color theme="1"/>
      <name val="Times New Roman"/>
      <family val="1"/>
      <charset val="204"/>
    </font>
    <font>
      <vertAlign val="superscript"/>
      <sz val="8"/>
      <name val="Times New Roman"/>
      <family val="1"/>
      <charset val="204"/>
    </font>
    <font>
      <sz val="12"/>
      <color theme="1"/>
      <name val="Times New Roman CYR"/>
    </font>
    <font>
      <vertAlign val="superscript"/>
      <sz val="12"/>
      <color theme="1"/>
      <name val="Times New Roman CYR"/>
      <charset val="204"/>
    </font>
    <font>
      <sz val="10"/>
      <color theme="1"/>
      <name val="Times New Roman CYR"/>
    </font>
    <font>
      <vertAlign val="superscript"/>
      <sz val="10"/>
      <color theme="1"/>
      <name val="Times New Roman CYR"/>
    </font>
    <font>
      <sz val="9"/>
      <color theme="1"/>
      <name val="Calibri"/>
      <family val="2"/>
      <scheme val="minor"/>
    </font>
    <font>
      <i/>
      <sz val="9"/>
      <color theme="1"/>
      <name val="Times New Roman"/>
      <family val="1"/>
      <charset val="204"/>
    </font>
    <font>
      <vertAlign val="superscript"/>
      <sz val="14"/>
      <color theme="1"/>
      <name val="Times New Roman CYR"/>
    </font>
    <font>
      <sz val="12"/>
      <color rgb="FFFF0000"/>
      <name val="Times New Roman"/>
      <family val="1"/>
      <charset val="204"/>
    </font>
    <font>
      <b/>
      <sz val="12"/>
      <color rgb="FF26282F"/>
      <name val="Times New Roman"/>
      <family val="1"/>
      <charset val="204"/>
    </font>
    <font>
      <sz val="12"/>
      <color rgb="FF000000"/>
      <name val="Times New Roman"/>
      <family val="1"/>
      <charset val="204"/>
    </font>
    <font>
      <b/>
      <sz val="12"/>
      <color rgb="FFFF0000"/>
      <name val="Times New Roman"/>
      <family val="1"/>
      <charset val="204"/>
    </font>
    <font>
      <b/>
      <i/>
      <sz val="12"/>
      <color theme="1"/>
      <name val="Times New Roman"/>
      <family val="1"/>
      <charset val="204"/>
    </font>
    <font>
      <sz val="11"/>
      <color rgb="FF000000"/>
      <name val="Times New Roman"/>
      <family val="1"/>
      <charset val="204"/>
    </font>
    <font>
      <sz val="10"/>
      <color theme="1"/>
      <name val="Times New Roman"/>
      <family val="1"/>
      <charset val="204"/>
    </font>
    <font>
      <i/>
      <sz val="10"/>
      <color theme="1"/>
      <name val="Times New Roman"/>
      <family val="1"/>
      <charset val="204"/>
    </font>
    <font>
      <sz val="14"/>
      <color theme="1"/>
      <name val="Times New Roman"/>
      <family val="1"/>
      <charset val="204"/>
    </font>
    <font>
      <vertAlign val="superscript"/>
      <sz val="14"/>
      <color theme="1"/>
      <name val="Times New Roman"/>
      <family val="1"/>
      <charset val="204"/>
    </font>
    <font>
      <sz val="11"/>
      <color rgb="FFFF0000"/>
      <name val="Calibri"/>
      <family val="2"/>
      <scheme val="minor"/>
    </font>
    <font>
      <b/>
      <i/>
      <sz val="11"/>
      <color theme="1"/>
      <name val="Times New Roman"/>
      <family val="1"/>
      <charset val="204"/>
    </font>
    <font>
      <vertAlign val="superscript"/>
      <sz val="8"/>
      <color theme="1"/>
      <name val="Times New Roman"/>
      <family val="1"/>
      <charset val="204"/>
    </font>
    <font>
      <vertAlign val="superscript"/>
      <sz val="12"/>
      <color theme="1"/>
      <name val="Times New Roman CYR"/>
    </font>
    <font>
      <sz val="12"/>
      <color rgb="FFC00000"/>
      <name val="Times New Roman"/>
      <family val="1"/>
      <charset val="204"/>
    </font>
    <font>
      <b/>
      <sz val="11"/>
      <name val="Times New Roman"/>
      <family val="1"/>
      <charset val="204"/>
    </font>
    <font>
      <i/>
      <sz val="11"/>
      <name val="Times New Roman"/>
      <family val="1"/>
      <charset val="204"/>
    </font>
    <font>
      <b/>
      <i/>
      <sz val="11"/>
      <name val="Times New Roman"/>
      <family val="1"/>
      <charset val="204"/>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8" fillId="0" borderId="13">
      <alignment horizontal="center" vertical="center" wrapText="1"/>
    </xf>
    <xf numFmtId="165" fontId="18" fillId="0" borderId="13">
      <alignment horizontal="center" vertical="center" shrinkToFit="1"/>
    </xf>
  </cellStyleXfs>
  <cellXfs count="41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justify" vertical="center"/>
    </xf>
    <xf numFmtId="0" fontId="10" fillId="0" borderId="0" xfId="0" applyFont="1"/>
    <xf numFmtId="0" fontId="8" fillId="0" borderId="0" xfId="0" applyFont="1"/>
    <xf numFmtId="4" fontId="13" fillId="0" borderId="3" xfId="0" applyNumberFormat="1" applyFont="1" applyBorder="1"/>
    <xf numFmtId="0" fontId="14" fillId="0" borderId="0" xfId="0" applyFont="1" applyAlignment="1">
      <alignment vertical="center"/>
    </xf>
    <xf numFmtId="0" fontId="11" fillId="0" borderId="0" xfId="0" applyFont="1" applyAlignment="1">
      <alignment horizontal="justify" vertical="center"/>
    </xf>
    <xf numFmtId="0" fontId="16" fillId="0" borderId="0" xfId="0" applyFont="1"/>
    <xf numFmtId="4" fontId="1" fillId="0" borderId="3" xfId="0" applyNumberFormat="1" applyFont="1" applyFill="1" applyBorder="1" applyAlignment="1">
      <alignment horizontal="center" vertical="center" wrapText="1"/>
    </xf>
    <xf numFmtId="0" fontId="14" fillId="0" borderId="3" xfId="0" applyFont="1" applyBorder="1" applyAlignment="1">
      <alignment horizontal="center" vertical="center" wrapText="1"/>
    </xf>
    <xf numFmtId="4" fontId="13" fillId="0" borderId="0" xfId="0" applyNumberFormat="1" applyFont="1" applyFill="1" applyBorder="1"/>
    <xf numFmtId="0" fontId="19" fillId="0" borderId="0" xfId="0" applyFont="1" applyAlignment="1">
      <alignment horizontal="left" vertical="center"/>
    </xf>
    <xf numFmtId="4" fontId="0" fillId="0" borderId="0" xfId="0" applyNumberFormat="1"/>
    <xf numFmtId="2" fontId="0" fillId="0" borderId="0" xfId="0" applyNumberFormat="1"/>
    <xf numFmtId="0" fontId="20" fillId="0" borderId="0" xfId="0" applyFont="1" applyFill="1" applyBorder="1" applyAlignment="1">
      <alignment wrapText="1"/>
    </xf>
    <xf numFmtId="0" fontId="20" fillId="0" borderId="0" xfId="0" applyFont="1"/>
    <xf numFmtId="0" fontId="21" fillId="0" borderId="0" xfId="0" applyFont="1"/>
    <xf numFmtId="0" fontId="21" fillId="0" borderId="1" xfId="0" applyFont="1" applyBorder="1"/>
    <xf numFmtId="0" fontId="0" fillId="0" borderId="1" xfId="0" applyBorder="1"/>
    <xf numFmtId="0" fontId="0" fillId="0" borderId="1" xfId="0" applyBorder="1" applyAlignment="1"/>
    <xf numFmtId="0" fontId="0" fillId="0" borderId="0" xfId="0" applyBorder="1" applyAlignment="1"/>
    <xf numFmtId="0" fontId="0" fillId="0" borderId="0" xfId="0" applyBorder="1"/>
    <xf numFmtId="4" fontId="7" fillId="0" borderId="3" xfId="0" applyNumberFormat="1" applyFont="1" applyFill="1" applyBorder="1" applyAlignment="1">
      <alignment horizontal="center" vertical="center" wrapText="1"/>
    </xf>
    <xf numFmtId="0" fontId="26" fillId="0" borderId="0" xfId="0" applyFont="1" applyAlignment="1">
      <alignment horizontal="right"/>
    </xf>
    <xf numFmtId="0" fontId="4" fillId="0" borderId="3" xfId="0" applyFont="1" applyBorder="1" applyAlignment="1">
      <alignment horizontal="left" vertical="center" wrapText="1"/>
    </xf>
    <xf numFmtId="0" fontId="4" fillId="0" borderId="0" xfId="0" applyFont="1"/>
    <xf numFmtId="0" fontId="1" fillId="0" borderId="0" xfId="0" applyFont="1" applyAlignment="1">
      <alignment horizontal="left"/>
    </xf>
    <xf numFmtId="0" fontId="25" fillId="0" borderId="0" xfId="0" applyFont="1"/>
    <xf numFmtId="4" fontId="5" fillId="0" borderId="3" xfId="0" applyNumberFormat="1" applyFont="1" applyFill="1" applyBorder="1" applyAlignment="1">
      <alignment horizontal="center" vertical="center" wrapText="1"/>
    </xf>
    <xf numFmtId="4" fontId="24" fillId="0" borderId="3"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left" vertical="center" wrapText="1" indent="2"/>
    </xf>
    <xf numFmtId="0" fontId="7" fillId="0" borderId="17" xfId="0" applyFont="1" applyFill="1" applyBorder="1" applyAlignment="1">
      <alignment horizontal="center" vertical="center" wrapText="1"/>
    </xf>
    <xf numFmtId="4" fontId="7" fillId="0" borderId="18" xfId="0" applyNumberFormat="1" applyFont="1" applyFill="1" applyBorder="1" applyAlignment="1">
      <alignment horizontal="center" vertical="center" wrapText="1"/>
    </xf>
    <xf numFmtId="4" fontId="5" fillId="0" borderId="18"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4"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xf>
    <xf numFmtId="0" fontId="34" fillId="0" borderId="0" xfId="0" applyFont="1" applyAlignment="1">
      <alignment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4" fontId="7" fillId="0" borderId="20"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35" fillId="0" borderId="0" xfId="0" applyFont="1" applyAlignment="1">
      <alignment horizontal="justify" vertical="center"/>
    </xf>
    <xf numFmtId="0" fontId="39" fillId="0" borderId="0" xfId="0" applyFont="1"/>
    <xf numFmtId="0" fontId="2" fillId="0" borderId="4" xfId="0" applyFont="1" applyFill="1" applyBorder="1" applyAlignment="1">
      <alignment horizontal="left" vertical="center" wrapText="1" indent="2"/>
    </xf>
    <xf numFmtId="4" fontId="40" fillId="0" borderId="3" xfId="0" applyNumberFormat="1" applyFont="1" applyFill="1" applyBorder="1" applyAlignment="1">
      <alignment horizontal="center" vertical="center" wrapText="1"/>
    </xf>
    <xf numFmtId="4" fontId="24" fillId="0" borderId="18" xfId="0" applyNumberFormat="1" applyFont="1" applyFill="1" applyBorder="1" applyAlignment="1">
      <alignment horizontal="center" vertical="center" wrapText="1"/>
    </xf>
    <xf numFmtId="0" fontId="1" fillId="0" borderId="0" xfId="0" applyFont="1" applyAlignment="1">
      <alignment wrapText="1"/>
    </xf>
    <xf numFmtId="0" fontId="1" fillId="0" borderId="0" xfId="0" applyFont="1" applyFill="1"/>
    <xf numFmtId="0" fontId="35" fillId="0" borderId="4" xfId="0" applyFont="1" applyFill="1" applyBorder="1" applyAlignment="1">
      <alignment vertical="center" wrapText="1"/>
    </xf>
    <xf numFmtId="0" fontId="4" fillId="0" borderId="0" xfId="0" applyFont="1" applyFill="1" applyAlignment="1">
      <alignment horizontal="left" vertical="center" wrapText="1"/>
    </xf>
    <xf numFmtId="0" fontId="1" fillId="0" borderId="0" xfId="0" applyFont="1" applyFill="1" applyAlignment="1">
      <alignment vertical="center"/>
    </xf>
    <xf numFmtId="0" fontId="4" fillId="0"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0" xfId="0" applyFont="1" applyFill="1"/>
    <xf numFmtId="4" fontId="7" fillId="0" borderId="15"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5" fillId="0" borderId="4" xfId="0" applyFont="1" applyFill="1" applyBorder="1" applyAlignment="1">
      <alignment horizontal="left" vertical="center" wrapText="1" indent="1"/>
    </xf>
    <xf numFmtId="0" fontId="24" fillId="0" borderId="4" xfId="0" applyFont="1" applyFill="1" applyBorder="1" applyAlignment="1">
      <alignment horizontal="left" vertical="center" wrapText="1" indent="1"/>
    </xf>
    <xf numFmtId="0" fontId="7" fillId="0" borderId="3"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66" fontId="24" fillId="0" borderId="3"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5" fillId="0" borderId="20" xfId="0" applyNumberFormat="1" applyFont="1" applyFill="1" applyBorder="1" applyAlignment="1">
      <alignment horizontal="center" vertical="center" wrapText="1"/>
    </xf>
    <xf numFmtId="4" fontId="5" fillId="0" borderId="21" xfId="0" applyNumberFormat="1" applyFont="1" applyFill="1" applyBorder="1" applyAlignment="1">
      <alignment horizontal="center" vertical="center" wrapText="1"/>
    </xf>
    <xf numFmtId="4" fontId="1" fillId="0" borderId="3" xfId="0" applyNumberFormat="1"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1" fillId="0" borderId="3" xfId="0" applyNumberFormat="1" applyFont="1" applyFill="1" applyBorder="1" applyAlignment="1">
      <alignment horizontal="center"/>
    </xf>
    <xf numFmtId="14" fontId="1" fillId="0" borderId="3" xfId="0" applyNumberFormat="1" applyFont="1" applyFill="1" applyBorder="1" applyAlignment="1">
      <alignment horizontal="center"/>
    </xf>
    <xf numFmtId="4" fontId="2" fillId="0" borderId="3"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24"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0" borderId="25" xfId="0" applyNumberFormat="1" applyFont="1" applyFill="1" applyBorder="1" applyAlignment="1">
      <alignment horizontal="center" vertical="center" wrapText="1"/>
    </xf>
    <xf numFmtId="3" fontId="24" fillId="0" borderId="3" xfId="0" applyNumberFormat="1" applyFont="1" applyFill="1" applyBorder="1" applyAlignment="1">
      <alignment horizontal="center" vertical="center" wrapText="1"/>
    </xf>
    <xf numFmtId="0" fontId="5" fillId="0" borderId="9" xfId="0" applyFont="1" applyFill="1" applyBorder="1" applyAlignment="1">
      <alignment horizontal="center"/>
    </xf>
    <xf numFmtId="0" fontId="4" fillId="0" borderId="0" xfId="0" applyFont="1" applyFill="1" applyAlignment="1">
      <alignment horizontal="left" vertical="center" wrapText="1"/>
    </xf>
    <xf numFmtId="0" fontId="0" fillId="0" borderId="0" xfId="0" applyFont="1" applyFill="1"/>
    <xf numFmtId="0" fontId="0" fillId="0" borderId="0" xfId="0" applyFill="1"/>
    <xf numFmtId="0" fontId="22" fillId="0" borderId="0" xfId="0" applyFont="1" applyFill="1" applyAlignment="1">
      <alignment horizontal="left" vertical="center"/>
    </xf>
    <xf numFmtId="0" fontId="22" fillId="0" borderId="0" xfId="0" applyFont="1" applyFill="1" applyAlignment="1">
      <alignment vertical="center"/>
    </xf>
    <xf numFmtId="0" fontId="34" fillId="0" borderId="0" xfId="0" applyFont="1" applyFill="1" applyAlignment="1">
      <alignment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5" fillId="0" borderId="3" xfId="1" applyNumberFormat="1" applyFont="1" applyFill="1" applyBorder="1" applyAlignment="1" applyProtection="1">
      <alignment horizontal="left" vertical="center" wrapText="1"/>
    </xf>
    <xf numFmtId="0" fontId="44" fillId="0" borderId="3" xfId="0"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44" fillId="0" borderId="0" xfId="0" applyNumberFormat="1" applyFont="1" applyFill="1" applyBorder="1" applyAlignment="1">
      <alignment horizontal="center" vertical="center" wrapText="1"/>
    </xf>
    <xf numFmtId="4" fontId="1" fillId="0" borderId="22"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1"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9" fillId="0" borderId="0" xfId="0" applyFont="1" applyFill="1" applyAlignment="1">
      <alignment horizontal="center" vertical="center"/>
    </xf>
    <xf numFmtId="0" fontId="6" fillId="0" borderId="0" xfId="0" applyFont="1" applyFill="1" applyAlignment="1">
      <alignment horizontal="right" vertical="center"/>
    </xf>
    <xf numFmtId="0" fontId="11" fillId="0" borderId="0" xfId="0" applyFont="1" applyFill="1" applyAlignment="1">
      <alignment horizontal="center"/>
    </xf>
    <xf numFmtId="0" fontId="39" fillId="0" borderId="0" xfId="0" applyFont="1" applyFill="1"/>
    <xf numFmtId="0" fontId="14" fillId="0" borderId="3" xfId="0" applyFont="1" applyFill="1" applyBorder="1" applyAlignment="1">
      <alignment horizontal="center" vertical="center" wrapText="1"/>
    </xf>
    <xf numFmtId="0" fontId="0" fillId="2" borderId="0" xfId="0" applyFill="1"/>
    <xf numFmtId="0" fontId="26" fillId="2" borderId="0" xfId="0" applyFont="1" applyFill="1" applyAlignment="1">
      <alignment horizontal="right"/>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xf numFmtId="0" fontId="43" fillId="0" borderId="0" xfId="0" applyFont="1" applyAlignment="1">
      <alignment horizontal="center" vertical="center"/>
    </xf>
    <xf numFmtId="0" fontId="5" fillId="0" borderId="1" xfId="0" applyFont="1" applyBorder="1" applyAlignment="1"/>
    <xf numFmtId="4" fontId="1" fillId="0" borderId="26"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10" fontId="1"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3" fontId="45" fillId="0" borderId="0" xfId="0" applyNumberFormat="1" applyFont="1" applyAlignment="1">
      <alignment horizontal="center" vertical="center"/>
    </xf>
    <xf numFmtId="4" fontId="1" fillId="0" borderId="3" xfId="0" applyNumberFormat="1" applyFont="1" applyBorder="1" applyAlignment="1">
      <alignment horizontal="center" vertical="center" wrapText="1"/>
    </xf>
    <xf numFmtId="4" fontId="1" fillId="2"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43" fillId="0" borderId="0" xfId="0" applyFont="1" applyAlignment="1">
      <alignment horizontal="left" vertical="center"/>
    </xf>
    <xf numFmtId="0" fontId="1" fillId="0" borderId="3" xfId="0" applyFont="1" applyFill="1" applyBorder="1" applyAlignment="1">
      <alignment horizontal="center" vertical="center" wrapText="1"/>
    </xf>
    <xf numFmtId="0" fontId="15" fillId="0" borderId="0" xfId="0" applyFont="1" applyAlignment="1">
      <alignment vertical="center"/>
    </xf>
    <xf numFmtId="4" fontId="25" fillId="0" borderId="3" xfId="0" applyNumberFormat="1" applyFont="1" applyFill="1" applyBorder="1" applyAlignment="1">
      <alignment horizontal="center" vertical="center" wrapText="1"/>
    </xf>
    <xf numFmtId="0" fontId="4" fillId="0" borderId="0" xfId="0" applyFont="1" applyAlignment="1">
      <alignment horizontal="left"/>
    </xf>
    <xf numFmtId="0" fontId="1" fillId="0" borderId="0" xfId="0" applyFont="1" applyAlignment="1">
      <alignment horizontal="center"/>
    </xf>
    <xf numFmtId="0" fontId="1" fillId="0" borderId="3" xfId="0" applyFont="1" applyBorder="1" applyAlignment="1">
      <alignment horizontal="left" vertical="center" wrapText="1"/>
    </xf>
    <xf numFmtId="0" fontId="43" fillId="0" borderId="0" xfId="0" applyFont="1" applyFill="1" applyAlignment="1">
      <alignment horizontal="center" vertical="center"/>
    </xf>
    <xf numFmtId="0" fontId="1" fillId="0" borderId="0" xfId="0" applyFont="1" applyFill="1" applyAlignment="1">
      <alignment horizontal="left"/>
    </xf>
    <xf numFmtId="0" fontId="4" fillId="0" borderId="0" xfId="0" applyFont="1" applyFill="1" applyAlignment="1">
      <alignment horizontal="left"/>
    </xf>
    <xf numFmtId="0" fontId="1" fillId="0" borderId="0" xfId="0" applyFont="1" applyFill="1" applyAlignment="1">
      <alignment horizontal="justify" vertical="center"/>
    </xf>
    <xf numFmtId="0" fontId="46" fillId="0" borderId="3" xfId="0" applyFont="1" applyBorder="1" applyAlignment="1">
      <alignment horizontal="center" vertical="center" wrapText="1"/>
    </xf>
    <xf numFmtId="0" fontId="47" fillId="2" borderId="3" xfId="1" applyNumberFormat="1" applyFont="1" applyFill="1" applyBorder="1" applyAlignment="1" applyProtection="1">
      <alignment horizontal="left" vertical="center" wrapText="1"/>
    </xf>
    <xf numFmtId="0" fontId="1" fillId="2" borderId="3" xfId="0" applyFont="1" applyFill="1" applyBorder="1" applyAlignment="1">
      <alignment horizontal="center" vertical="center" wrapText="1"/>
    </xf>
    <xf numFmtId="0" fontId="47" fillId="0" borderId="3" xfId="1" applyNumberFormat="1" applyFont="1" applyBorder="1" applyAlignment="1" applyProtection="1">
      <alignment horizontal="left" vertical="center" wrapText="1"/>
    </xf>
    <xf numFmtId="0" fontId="1" fillId="0" borderId="3" xfId="0" applyFont="1" applyBorder="1" applyAlignment="1">
      <alignment horizontal="justify" vertical="center" wrapText="1"/>
    </xf>
    <xf numFmtId="0" fontId="1" fillId="0" borderId="3" xfId="0" applyFont="1" applyBorder="1" applyAlignment="1">
      <alignment horizontal="right" vertical="center" wrapText="1"/>
    </xf>
    <xf numFmtId="0" fontId="1" fillId="0" borderId="0" xfId="0" applyFont="1" applyAlignment="1">
      <alignment vertical="center" wrapText="1"/>
    </xf>
    <xf numFmtId="0" fontId="4" fillId="0" borderId="0" xfId="0" applyFont="1" applyAlignment="1">
      <alignment horizontal="center" vertical="center"/>
    </xf>
    <xf numFmtId="0" fontId="1" fillId="0" borderId="0" xfId="0" applyFont="1" applyBorder="1"/>
    <xf numFmtId="0" fontId="48" fillId="0" borderId="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xf numFmtId="0" fontId="1" fillId="0" borderId="0" xfId="0" applyFont="1" applyBorder="1" applyAlignment="1">
      <alignment horizontal="left" vertical="center" wrapText="1"/>
    </xf>
    <xf numFmtId="0" fontId="1" fillId="0" borderId="0" xfId="0" applyFont="1" applyBorder="1" applyAlignment="1">
      <alignment horizontal="left"/>
    </xf>
    <xf numFmtId="0" fontId="4" fillId="0" borderId="0" xfId="0" applyFont="1" applyBorder="1"/>
    <xf numFmtId="4" fontId="4" fillId="0" borderId="0" xfId="0" applyNumberFormat="1" applyFont="1"/>
    <xf numFmtId="3" fontId="42" fillId="0" borderId="0" xfId="0" applyNumberFormat="1" applyFont="1" applyFill="1"/>
    <xf numFmtId="0" fontId="4"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3" xfId="0" applyFont="1" applyFill="1" applyBorder="1" applyAlignment="1">
      <alignment horizontal="left" vertical="top" wrapText="1"/>
    </xf>
    <xf numFmtId="4" fontId="4" fillId="0" borderId="0" xfId="0" applyNumberFormat="1" applyFont="1" applyFill="1" applyBorder="1" applyAlignment="1">
      <alignment horizontal="center" vertical="center" wrapText="1"/>
    </xf>
    <xf numFmtId="2" fontId="1" fillId="0" borderId="3" xfId="1" applyNumberFormat="1" applyFont="1" applyFill="1" applyBorder="1" applyAlignment="1" applyProtection="1">
      <alignment horizontal="left" vertical="center" wrapText="1"/>
    </xf>
    <xf numFmtId="4" fontId="1" fillId="0" borderId="3" xfId="1" applyNumberFormat="1" applyFont="1" applyFill="1" applyBorder="1" applyProtection="1">
      <alignment horizontal="center" vertical="center" wrapText="1"/>
    </xf>
    <xf numFmtId="4" fontId="1" fillId="0" borderId="3" xfId="2" applyNumberFormat="1" applyFont="1" applyFill="1" applyBorder="1" applyProtection="1">
      <alignment horizontal="center" vertical="center" shrinkToFit="1"/>
    </xf>
    <xf numFmtId="4" fontId="49" fillId="0" borderId="0" xfId="0" applyNumberFormat="1" applyFont="1" applyFill="1" applyBorder="1" applyAlignment="1">
      <alignment horizontal="center" vertical="center"/>
    </xf>
    <xf numFmtId="2" fontId="1" fillId="0" borderId="3" xfId="1" applyNumberFormat="1" applyFont="1" applyFill="1" applyBorder="1" applyAlignment="1" applyProtection="1">
      <alignment vertical="center" wrapText="1"/>
    </xf>
    <xf numFmtId="4" fontId="7" fillId="0" borderId="0" xfId="2" applyNumberFormat="1" applyFont="1" applyFill="1" applyBorder="1" applyProtection="1">
      <alignment horizontal="center" vertical="center" shrinkToFit="1"/>
    </xf>
    <xf numFmtId="0" fontId="1" fillId="0" borderId="3" xfId="1" applyNumberFormat="1" applyFont="1" applyFill="1" applyBorder="1" applyAlignment="1" applyProtection="1">
      <alignment vertical="top" wrapText="1"/>
    </xf>
    <xf numFmtId="4" fontId="1" fillId="0" borderId="3" xfId="0" applyNumberFormat="1" applyFont="1" applyFill="1" applyBorder="1" applyAlignment="1">
      <alignment horizontal="center" vertical="center"/>
    </xf>
    <xf numFmtId="4" fontId="1" fillId="0" borderId="0" xfId="0" applyNumberFormat="1" applyFont="1"/>
    <xf numFmtId="4" fontId="1" fillId="0" borderId="0" xfId="0" applyNumberFormat="1" applyFont="1" applyFill="1"/>
    <xf numFmtId="0" fontId="50" fillId="0" borderId="0" xfId="0" applyFont="1"/>
    <xf numFmtId="0" fontId="50" fillId="0" borderId="1" xfId="0" applyFont="1" applyBorder="1"/>
    <xf numFmtId="0" fontId="2" fillId="0" borderId="0" xfId="0" applyFont="1" applyAlignment="1">
      <alignment horizontal="center" vertical="top"/>
    </xf>
    <xf numFmtId="0" fontId="6" fillId="0" borderId="0" xfId="0" applyFont="1" applyAlignment="1">
      <alignment vertical="center" wrapText="1"/>
    </xf>
    <xf numFmtId="0" fontId="5" fillId="0" borderId="0" xfId="0" applyFont="1" applyBorder="1" applyAlignment="1">
      <alignment wrapText="1"/>
    </xf>
    <xf numFmtId="0" fontId="50" fillId="0" borderId="0" xfId="0" applyFont="1" applyBorder="1" applyAlignment="1">
      <alignment vertical="top"/>
    </xf>
    <xf numFmtId="0" fontId="1" fillId="0" borderId="0" xfId="0" applyFont="1" applyBorder="1" applyAlignment="1">
      <alignment wrapText="1"/>
    </xf>
    <xf numFmtId="0" fontId="50" fillId="0" borderId="3" xfId="0" applyFont="1" applyFill="1" applyBorder="1" applyAlignment="1">
      <alignment horizontal="center" vertical="top"/>
    </xf>
    <xf numFmtId="0" fontId="1" fillId="0" borderId="0" xfId="0" applyFont="1" applyBorder="1" applyAlignment="1">
      <alignment horizontal="right"/>
    </xf>
    <xf numFmtId="0" fontId="1" fillId="0" borderId="0" xfId="0" applyFont="1" applyFill="1" applyBorder="1" applyAlignment="1"/>
    <xf numFmtId="0" fontId="1" fillId="0" borderId="0" xfId="0" applyFont="1" applyBorder="1" applyAlignment="1">
      <alignment horizontal="right" vertical="top"/>
    </xf>
    <xf numFmtId="0" fontId="2" fillId="0" borderId="0" xfId="0" applyFont="1" applyBorder="1" applyAlignment="1">
      <alignment horizontal="center" vertical="top"/>
    </xf>
    <xf numFmtId="0" fontId="1" fillId="0" borderId="1" xfId="0" applyFont="1" applyBorder="1" applyAlignment="1">
      <alignment horizontal="center" vertical="top"/>
    </xf>
    <xf numFmtId="0" fontId="50" fillId="0" borderId="3" xfId="0" applyFont="1" applyBorder="1" applyAlignment="1">
      <alignment horizontal="center" vertical="top"/>
    </xf>
    <xf numFmtId="0" fontId="50" fillId="0" borderId="0" xfId="0" applyFont="1" applyBorder="1"/>
    <xf numFmtId="0" fontId="3" fillId="0" borderId="0" xfId="0" applyFont="1" applyBorder="1" applyAlignment="1"/>
    <xf numFmtId="0" fontId="50" fillId="0" borderId="0" xfId="0" applyFont="1" applyBorder="1" applyAlignment="1">
      <alignment horizontal="right"/>
    </xf>
    <xf numFmtId="0" fontId="50" fillId="0" borderId="0" xfId="0" applyFont="1" applyAlignment="1">
      <alignment horizontal="right"/>
    </xf>
    <xf numFmtId="0" fontId="1" fillId="0" borderId="3" xfId="0" applyFont="1" applyBorder="1" applyAlignment="1">
      <alignment horizontal="center" vertical="center"/>
    </xf>
    <xf numFmtId="0" fontId="1" fillId="0" borderId="3" xfId="1" applyNumberFormat="1" applyFont="1" applyFill="1" applyBorder="1" applyAlignment="1" applyProtection="1">
      <alignment horizontal="left" vertical="center" wrapText="1"/>
    </xf>
    <xf numFmtId="4" fontId="24" fillId="2" borderId="3" xfId="0" applyNumberFormat="1" applyFont="1" applyFill="1" applyBorder="1" applyAlignment="1">
      <alignment horizontal="center" vertical="center" wrapText="1"/>
    </xf>
    <xf numFmtId="0" fontId="52" fillId="0" borderId="0" xfId="0" applyFont="1" applyFill="1"/>
    <xf numFmtId="0" fontId="52" fillId="0" borderId="0" xfId="0" applyFont="1"/>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4" xfId="0" applyFont="1" applyFill="1" applyBorder="1" applyAlignment="1">
      <alignment wrapText="1"/>
    </xf>
    <xf numFmtId="164" fontId="1" fillId="0" borderId="3" xfId="0" applyNumberFormat="1" applyFont="1" applyFill="1" applyBorder="1" applyAlignment="1">
      <alignment horizontal="left" vertical="center" wrapText="1"/>
    </xf>
    <xf numFmtId="0" fontId="25" fillId="0" borderId="3" xfId="0" applyFont="1" applyFill="1" applyBorder="1" applyAlignment="1">
      <alignment horizontal="right" vertical="center" wrapText="1"/>
    </xf>
    <xf numFmtId="0" fontId="24" fillId="0" borderId="4" xfId="0" applyFont="1" applyFill="1" applyBorder="1" applyAlignment="1">
      <alignment horizontal="right" wrapText="1"/>
    </xf>
    <xf numFmtId="164" fontId="25" fillId="0" borderId="3" xfId="0" applyNumberFormat="1" applyFont="1" applyFill="1" applyBorder="1" applyAlignment="1">
      <alignment horizontal="left" vertical="center" wrapText="1"/>
    </xf>
    <xf numFmtId="4" fontId="25" fillId="0" borderId="3" xfId="0" applyNumberFormat="1" applyFont="1" applyFill="1" applyBorder="1" applyAlignment="1">
      <alignment horizontal="left" vertical="center" wrapText="1"/>
    </xf>
    <xf numFmtId="164" fontId="4" fillId="0" borderId="3" xfId="0" applyNumberFormat="1" applyFont="1" applyFill="1" applyBorder="1" applyAlignment="1">
      <alignment horizontal="left" vertical="center" wrapText="1"/>
    </xf>
    <xf numFmtId="4" fontId="4" fillId="0" borderId="3" xfId="0" applyNumberFormat="1" applyFont="1" applyFill="1" applyBorder="1" applyAlignment="1">
      <alignment horizontal="left" vertical="center" wrapText="1"/>
    </xf>
    <xf numFmtId="4" fontId="25" fillId="0" borderId="3" xfId="0" applyNumberFormat="1" applyFont="1" applyFill="1" applyBorder="1" applyAlignment="1">
      <alignment horizontal="left"/>
    </xf>
    <xf numFmtId="0" fontId="14" fillId="0" borderId="3" xfId="0" applyFont="1" applyFill="1" applyBorder="1" applyAlignment="1">
      <alignment horizontal="justify" vertical="center" wrapText="1"/>
    </xf>
    <xf numFmtId="0" fontId="12" fillId="0" borderId="4" xfId="0" applyFont="1" applyFill="1" applyBorder="1" applyAlignment="1">
      <alignment wrapText="1"/>
    </xf>
    <xf numFmtId="164" fontId="14" fillId="0" borderId="3" xfId="0" applyNumberFormat="1" applyFont="1" applyFill="1" applyBorder="1" applyAlignment="1">
      <alignment horizontal="left" vertical="center" wrapText="1"/>
    </xf>
    <xf numFmtId="4" fontId="14" fillId="0" borderId="3" xfId="0" applyNumberFormat="1" applyFont="1" applyFill="1" applyBorder="1" applyAlignment="1">
      <alignment horizontal="left" vertical="center" wrapText="1"/>
    </xf>
    <xf numFmtId="0" fontId="30" fillId="0" borderId="3" xfId="0" applyFont="1" applyFill="1" applyBorder="1" applyAlignment="1">
      <alignment horizontal="right" vertical="center" wrapText="1"/>
    </xf>
    <xf numFmtId="0" fontId="27" fillId="0" borderId="4" xfId="0" applyFont="1" applyFill="1" applyBorder="1" applyAlignment="1">
      <alignment horizontal="right" wrapText="1"/>
    </xf>
    <xf numFmtId="164" fontId="30" fillId="0" borderId="3" xfId="0" applyNumberFormat="1" applyFont="1" applyFill="1" applyBorder="1" applyAlignment="1">
      <alignment horizontal="left" vertical="center" wrapText="1"/>
    </xf>
    <xf numFmtId="4" fontId="30" fillId="0" borderId="3" xfId="0" applyNumberFormat="1" applyFont="1" applyFill="1" applyBorder="1" applyAlignment="1">
      <alignment horizontal="left" vertical="center" wrapText="1"/>
    </xf>
    <xf numFmtId="164" fontId="11" fillId="0" borderId="3"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4" fontId="11" fillId="0" borderId="3" xfId="0" applyNumberFormat="1" applyFont="1" applyFill="1" applyBorder="1" applyAlignment="1">
      <alignment horizontal="left" vertical="center" wrapText="1"/>
    </xf>
    <xf numFmtId="0" fontId="0" fillId="0" borderId="3" xfId="0" applyFont="1" applyFill="1" applyBorder="1" applyAlignment="1">
      <alignment horizontal="left"/>
    </xf>
    <xf numFmtId="10" fontId="1" fillId="0" borderId="3" xfId="0" applyNumberFormat="1" applyFont="1" applyFill="1" applyBorder="1" applyAlignment="1">
      <alignment horizontal="left"/>
    </xf>
    <xf numFmtId="10" fontId="25" fillId="0" borderId="3" xfId="0" applyNumberFormat="1" applyFont="1" applyFill="1" applyBorder="1" applyAlignment="1">
      <alignment horizontal="left"/>
    </xf>
    <xf numFmtId="0" fontId="1" fillId="0" borderId="3"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4" fontId="42" fillId="0" borderId="26" xfId="0" applyNumberFormat="1" applyFont="1" applyFill="1" applyBorder="1" applyAlignment="1">
      <alignment vertical="center" wrapText="1"/>
    </xf>
    <xf numFmtId="0" fontId="0" fillId="0" borderId="0" xfId="0" applyAlignment="1"/>
    <xf numFmtId="0" fontId="5" fillId="0" borderId="4" xfId="0" applyFont="1" applyFill="1" applyBorder="1" applyAlignment="1">
      <alignment horizontal="left" wrapText="1" indent="1"/>
    </xf>
    <xf numFmtId="0" fontId="0" fillId="0" borderId="0" xfId="0" applyFont="1"/>
    <xf numFmtId="4" fontId="0" fillId="0" borderId="0" xfId="0" applyNumberFormat="1" applyFill="1"/>
    <xf numFmtId="0" fontId="8" fillId="0" borderId="0" xfId="0" applyFont="1" applyFill="1"/>
    <xf numFmtId="0" fontId="1" fillId="0" borderId="3" xfId="0" applyFont="1" applyFill="1" applyBorder="1" applyAlignment="1">
      <alignment horizontal="center" vertical="center" wrapText="1"/>
    </xf>
    <xf numFmtId="0" fontId="42" fillId="0" borderId="26" xfId="0" applyFont="1" applyFill="1" applyBorder="1" applyAlignment="1"/>
    <xf numFmtId="0" fontId="42" fillId="0" borderId="0" xfId="0" applyFont="1" applyFill="1" applyAlignment="1"/>
    <xf numFmtId="0" fontId="4"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3" xfId="0" applyFont="1" applyFill="1" applyBorder="1" applyAlignment="1">
      <alignment horizontal="center" vertical="top"/>
    </xf>
    <xf numFmtId="0" fontId="7" fillId="0" borderId="3" xfId="0" applyFont="1" applyFill="1" applyBorder="1" applyAlignment="1">
      <alignment horizontal="center" wrapText="1"/>
    </xf>
    <xf numFmtId="0" fontId="7" fillId="0" borderId="3" xfId="0" applyFont="1" applyFill="1" applyBorder="1" applyAlignment="1">
      <alignment horizontal="center"/>
    </xf>
    <xf numFmtId="0" fontId="53" fillId="0" borderId="3" xfId="0" applyFont="1" applyFill="1" applyBorder="1" applyAlignment="1">
      <alignment horizontal="center"/>
    </xf>
    <xf numFmtId="0" fontId="54" fillId="0" borderId="0" xfId="0"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vertical="center" wrapText="1"/>
    </xf>
    <xf numFmtId="49" fontId="7" fillId="0" borderId="14"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0" fillId="0" borderId="0" xfId="0" applyFont="1" applyFill="1" applyAlignment="1">
      <alignment wrapText="1"/>
    </xf>
    <xf numFmtId="0" fontId="24" fillId="0" borderId="4" xfId="0" applyFont="1" applyFill="1" applyBorder="1" applyAlignment="1">
      <alignment vertical="center" wrapText="1"/>
    </xf>
    <xf numFmtId="0" fontId="7" fillId="0" borderId="20" xfId="0" applyFont="1" applyFill="1" applyBorder="1" applyAlignment="1">
      <alignment horizontal="center" vertical="center" wrapText="1"/>
    </xf>
    <xf numFmtId="0" fontId="5" fillId="0" borderId="0" xfId="0" applyFont="1" applyFill="1"/>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xf>
    <xf numFmtId="0" fontId="5"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6" fillId="0" borderId="0" xfId="0" applyFont="1" applyFill="1"/>
    <xf numFmtId="4" fontId="8" fillId="0" borderId="3" xfId="0" applyNumberFormat="1" applyFont="1" applyFill="1" applyBorder="1" applyAlignment="1">
      <alignment horizontal="center" vertical="center" wrapText="1"/>
    </xf>
    <xf numFmtId="4" fontId="8" fillId="0" borderId="20" xfId="0" applyNumberFormat="1" applyFont="1" applyFill="1" applyBorder="1" applyAlignment="1">
      <alignment horizontal="center" vertical="center" wrapText="1"/>
    </xf>
    <xf numFmtId="0" fontId="8" fillId="0" borderId="3" xfId="0" applyFont="1" applyFill="1" applyBorder="1" applyAlignment="1">
      <alignment wrapText="1"/>
    </xf>
    <xf numFmtId="164" fontId="57" fillId="0" borderId="3" xfId="0" applyNumberFormat="1" applyFont="1" applyFill="1" applyBorder="1"/>
    <xf numFmtId="164" fontId="8" fillId="0" borderId="3" xfId="0" applyNumberFormat="1" applyFont="1" applyFill="1" applyBorder="1"/>
    <xf numFmtId="4" fontId="57" fillId="0" borderId="3" xfId="0" applyNumberFormat="1" applyFont="1" applyFill="1" applyBorder="1"/>
    <xf numFmtId="4" fontId="8" fillId="0" borderId="3" xfId="0" applyNumberFormat="1" applyFont="1" applyFill="1" applyBorder="1"/>
    <xf numFmtId="4" fontId="58" fillId="0" borderId="3" xfId="0" applyNumberFormat="1" applyFont="1" applyFill="1" applyBorder="1"/>
    <xf numFmtId="4" fontId="59" fillId="0" borderId="3" xfId="0" applyNumberFormat="1" applyFont="1" applyFill="1" applyBorder="1"/>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4"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 fontId="5" fillId="0" borderId="3" xfId="0" applyNumberFormat="1" applyFont="1" applyFill="1" applyBorder="1"/>
    <xf numFmtId="4" fontId="24" fillId="0" borderId="3" xfId="0" applyNumberFormat="1" applyFont="1" applyFill="1" applyBorder="1"/>
    <xf numFmtId="4" fontId="7" fillId="0" borderId="3" xfId="0" applyNumberFormat="1" applyFont="1" applyFill="1" applyBorder="1"/>
    <xf numFmtId="3" fontId="1" fillId="0" borderId="3" xfId="1" applyNumberFormat="1" applyFont="1" applyFill="1" applyBorder="1" applyProtection="1">
      <alignment horizontal="center" vertical="center" wrapText="1"/>
    </xf>
    <xf numFmtId="0" fontId="1" fillId="0" borderId="1" xfId="0" applyFont="1" applyFill="1" applyBorder="1" applyAlignment="1">
      <alignment horizontal="center"/>
    </xf>
    <xf numFmtId="0" fontId="50" fillId="0" borderId="0" xfId="0" applyFont="1" applyAlignment="1">
      <alignment horizontal="center"/>
    </xf>
    <xf numFmtId="0" fontId="1" fillId="0" borderId="1" xfId="0" applyFont="1" applyBorder="1" applyAlignment="1">
      <alignment horizontal="left" vertical="center" wrapText="1"/>
    </xf>
    <xf numFmtId="0" fontId="2" fillId="0" borderId="0" xfId="0" applyFont="1" applyAlignment="1">
      <alignment horizontal="center" vertical="top" wrapText="1"/>
    </xf>
    <xf numFmtId="0" fontId="3" fillId="0" borderId="0" xfId="0" applyFont="1" applyBorder="1" applyAlignment="1">
      <alignment horizontal="center"/>
    </xf>
    <xf numFmtId="0" fontId="50" fillId="0" borderId="0" xfId="0" applyFont="1" applyAlignment="1">
      <alignment horizontal="left"/>
    </xf>
    <xf numFmtId="0" fontId="50" fillId="0" borderId="27" xfId="0" applyFont="1" applyBorder="1" applyAlignment="1">
      <alignment horizontal="left"/>
    </xf>
    <xf numFmtId="0" fontId="2" fillId="0" borderId="0" xfId="0" applyFont="1" applyAlignment="1">
      <alignment horizontal="center" vertical="top"/>
    </xf>
    <xf numFmtId="0" fontId="3" fillId="0" borderId="0" xfId="0" applyFont="1" applyAlignment="1">
      <alignment horizontal="left"/>
    </xf>
    <xf numFmtId="0" fontId="6" fillId="0" borderId="0" xfId="0" applyFont="1" applyAlignment="1">
      <alignment horizontal="center" vertical="center" wrapText="1"/>
    </xf>
    <xf numFmtId="0" fontId="1" fillId="0" borderId="3" xfId="0" applyFont="1" applyBorder="1" applyAlignment="1">
      <alignment horizontal="center" vertical="center" wrapText="1"/>
    </xf>
    <xf numFmtId="0" fontId="50" fillId="0" borderId="0" xfId="0" applyFont="1" applyBorder="1" applyAlignment="1">
      <alignment horizontal="center" vertical="top"/>
    </xf>
    <xf numFmtId="0" fontId="23" fillId="0" borderId="0" xfId="0" applyFont="1" applyFill="1" applyAlignment="1">
      <alignment horizontal="left" vertical="center" wrapText="1"/>
    </xf>
    <xf numFmtId="0" fontId="34" fillId="0" borderId="0" xfId="0" applyFont="1" applyFill="1" applyAlignment="1">
      <alignment horizontal="left" vertical="center" wrapText="1"/>
    </xf>
    <xf numFmtId="0" fontId="34" fillId="0" borderId="0" xfId="0" applyFont="1" applyAlignment="1">
      <alignment horizontal="left" vertical="center" wrapText="1"/>
    </xf>
    <xf numFmtId="0" fontId="6" fillId="0" borderId="0" xfId="0" applyFont="1" applyFill="1" applyAlignment="1">
      <alignment horizontal="center" vertical="center"/>
    </xf>
    <xf numFmtId="0" fontId="5" fillId="0" borderId="3" xfId="0" applyFont="1" applyFill="1" applyBorder="1" applyAlignment="1">
      <alignment horizontal="center" vertical="center" wrapText="1"/>
    </xf>
    <xf numFmtId="0" fontId="4" fillId="0" borderId="1" xfId="0" applyFont="1" applyFill="1" applyBorder="1" applyAlignment="1">
      <alignment horizontal="center"/>
    </xf>
    <xf numFmtId="0" fontId="6" fillId="0" borderId="0" xfId="0" applyFont="1" applyAlignment="1">
      <alignment horizontal="center" vertical="center"/>
    </xf>
    <xf numFmtId="0" fontId="5" fillId="0" borderId="3" xfId="0" applyFont="1" applyFill="1" applyBorder="1" applyAlignment="1">
      <alignment horizontal="center" vertical="top" wrapText="1"/>
    </xf>
    <xf numFmtId="0" fontId="0" fillId="0" borderId="0" xfId="0" applyFont="1" applyAlignment="1">
      <alignment horizontal="left" wrapText="1"/>
    </xf>
    <xf numFmtId="49" fontId="38" fillId="0" borderId="0" xfId="0" applyNumberFormat="1" applyFont="1" applyAlignment="1">
      <alignment horizontal="left" vertical="center" wrapText="1"/>
    </xf>
    <xf numFmtId="49" fontId="41" fillId="0" borderId="0" xfId="0" applyNumberFormat="1" applyFont="1" applyAlignment="1">
      <alignment horizontal="left" vertical="center" wrapText="1"/>
    </xf>
    <xf numFmtId="0" fontId="1" fillId="0" borderId="3" xfId="0" applyFont="1" applyFill="1" applyBorder="1" applyAlignment="1">
      <alignment horizontal="center"/>
    </xf>
    <xf numFmtId="0" fontId="57" fillId="0" borderId="3" xfId="0" applyFont="1" applyFill="1" applyBorder="1" applyAlignment="1">
      <alignment horizontal="center" wrapText="1"/>
    </xf>
    <xf numFmtId="0" fontId="23" fillId="0" borderId="2" xfId="0" applyFont="1" applyBorder="1" applyAlignment="1">
      <alignment horizontal="center" vertical="top"/>
    </xf>
    <xf numFmtId="0" fontId="20" fillId="0" borderId="1" xfId="0" applyFont="1" applyBorder="1" applyAlignment="1">
      <alignment horizontal="center" vertical="center"/>
    </xf>
    <xf numFmtId="0" fontId="22" fillId="0" borderId="2" xfId="0" applyFont="1" applyBorder="1" applyAlignment="1">
      <alignment horizontal="center" vertical="top"/>
    </xf>
    <xf numFmtId="49" fontId="8" fillId="0" borderId="3" xfId="0" applyNumberFormat="1" applyFont="1" applyFill="1" applyBorder="1" applyAlignment="1">
      <alignment horizontal="center" wrapText="1"/>
    </xf>
    <xf numFmtId="0" fontId="8" fillId="0" borderId="3" xfId="0" applyFont="1" applyFill="1" applyBorder="1" applyAlignment="1">
      <alignment horizontal="center" wrapText="1"/>
    </xf>
    <xf numFmtId="49" fontId="8" fillId="0" borderId="9" xfId="0" applyNumberFormat="1" applyFont="1" applyFill="1" applyBorder="1" applyAlignment="1">
      <alignment horizontal="center" wrapText="1"/>
    </xf>
    <xf numFmtId="49" fontId="8" fillId="0" borderId="22" xfId="0" applyNumberFormat="1" applyFont="1" applyFill="1" applyBorder="1" applyAlignment="1">
      <alignment horizontal="center" wrapText="1"/>
    </xf>
    <xf numFmtId="49" fontId="8" fillId="0" borderId="6" xfId="0" applyNumberFormat="1" applyFont="1" applyFill="1" applyBorder="1" applyAlignment="1">
      <alignment horizontal="center" wrapText="1"/>
    </xf>
    <xf numFmtId="0" fontId="57" fillId="0" borderId="4" xfId="0" applyFont="1" applyFill="1" applyBorder="1" applyAlignment="1">
      <alignment horizontal="center" wrapText="1"/>
    </xf>
    <xf numFmtId="0" fontId="57" fillId="0" borderId="5" xfId="0" applyFont="1" applyFill="1" applyBorder="1" applyAlignment="1">
      <alignment horizontal="center" wrapText="1"/>
    </xf>
    <xf numFmtId="0" fontId="11" fillId="0" borderId="0" xfId="0" applyFont="1" applyFill="1" applyAlignment="1">
      <alignment horizontal="center"/>
    </xf>
    <xf numFmtId="0" fontId="7" fillId="0" borderId="3" xfId="0" applyFont="1" applyFill="1" applyBorder="1" applyAlignment="1">
      <alignment horizontal="center" vertical="top" wrapText="1"/>
    </xf>
    <xf numFmtId="0" fontId="7" fillId="0" borderId="3" xfId="0" applyFont="1" applyFill="1" applyBorder="1" applyAlignment="1">
      <alignment horizontal="center" wrapText="1"/>
    </xf>
    <xf numFmtId="0" fontId="53" fillId="0" borderId="3" xfId="0" applyFont="1" applyFill="1" applyBorder="1" applyAlignment="1">
      <alignment horizontal="center" vertical="top" wrapText="1"/>
    </xf>
    <xf numFmtId="0" fontId="26" fillId="0" borderId="3" xfId="0" applyFont="1" applyFill="1" applyBorder="1" applyAlignment="1">
      <alignment horizontal="center" vertical="top" wrapText="1"/>
    </xf>
    <xf numFmtId="0" fontId="7" fillId="0" borderId="3" xfId="0" applyFont="1" applyFill="1" applyBorder="1" applyAlignment="1">
      <alignment horizontal="center" vertical="top"/>
    </xf>
    <xf numFmtId="0" fontId="17" fillId="0" borderId="3" xfId="0" applyFont="1" applyFill="1" applyBorder="1" applyAlignment="1">
      <alignment horizontal="center" vertical="top"/>
    </xf>
    <xf numFmtId="0" fontId="7" fillId="0" borderId="3" xfId="0" applyFont="1" applyFill="1" applyBorder="1" applyAlignment="1">
      <alignment horizontal="center"/>
    </xf>
    <xf numFmtId="0" fontId="0" fillId="0" borderId="3" xfId="0" applyFont="1" applyFill="1" applyBorder="1" applyAlignment="1">
      <alignment horizontal="center"/>
    </xf>
    <xf numFmtId="0" fontId="0" fillId="0" borderId="3" xfId="0" applyFont="1" applyFill="1" applyBorder="1" applyAlignment="1">
      <alignment horizontal="center" vertical="top"/>
    </xf>
    <xf numFmtId="0" fontId="5" fillId="0" borderId="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5" fillId="0" borderId="0" xfId="0" applyFont="1" applyFill="1" applyAlignment="1">
      <alignment horizontal="left" vertical="center"/>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Fill="1" applyAlignment="1">
      <alignment horizontal="left" vertical="center"/>
    </xf>
    <xf numFmtId="0" fontId="1"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4" fillId="0" borderId="3" xfId="0" applyFont="1" applyBorder="1" applyAlignment="1">
      <alignment horizontal="center" vertical="center" wrapText="1"/>
    </xf>
    <xf numFmtId="0" fontId="4" fillId="0" borderId="3" xfId="0" applyFont="1" applyFill="1" applyBorder="1" applyAlignment="1">
      <alignment horizontal="left" vertical="center" wrapText="1"/>
    </xf>
    <xf numFmtId="0" fontId="29" fillId="0" borderId="0" xfId="0" applyFont="1" applyAlignment="1">
      <alignment horizontal="center"/>
    </xf>
    <xf numFmtId="0" fontId="1" fillId="0" borderId="0" xfId="0" applyFont="1" applyAlignment="1">
      <alignment horizontal="left" vertical="center" wrapText="1"/>
    </xf>
    <xf numFmtId="0" fontId="15" fillId="0" borderId="0" xfId="0" applyFont="1" applyAlignment="1">
      <alignment horizontal="left" vertical="center"/>
    </xf>
    <xf numFmtId="0" fontId="28" fillId="0" borderId="0" xfId="0" applyFont="1" applyAlignment="1">
      <alignment horizontal="left" vertical="center"/>
    </xf>
    <xf numFmtId="0" fontId="15" fillId="0" borderId="0" xfId="0" applyFont="1" applyAlignment="1">
      <alignment horizontal="center" vertical="center"/>
    </xf>
    <xf numFmtId="2" fontId="4" fillId="0" borderId="0" xfId="0" applyNumberFormat="1" applyFont="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xf>
    <xf numFmtId="0" fontId="4" fillId="0" borderId="0" xfId="0" applyFont="1" applyAlignment="1">
      <alignment horizontal="left" vertical="center"/>
    </xf>
    <xf numFmtId="0" fontId="4" fillId="0" borderId="0" xfId="0" applyFont="1" applyFill="1" applyAlignment="1">
      <alignment horizontal="left" vertical="center"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43" fillId="0" borderId="0" xfId="0" applyFont="1" applyFill="1" applyAlignment="1">
      <alignment horizontal="left" vertical="center"/>
    </xf>
    <xf numFmtId="0" fontId="45" fillId="0" borderId="1" xfId="0" applyFont="1" applyFill="1" applyBorder="1" applyAlignment="1">
      <alignment horizontal="left" vertical="center"/>
    </xf>
    <xf numFmtId="0" fontId="42"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 fillId="0" borderId="8" xfId="0" applyFont="1" applyBorder="1" applyAlignment="1">
      <alignment horizontal="center" vertical="center" wrapText="1"/>
    </xf>
    <xf numFmtId="0" fontId="43" fillId="0" borderId="0" xfId="0" applyFont="1" applyAlignment="1">
      <alignment horizontal="left"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3" fillId="0" borderId="0" xfId="0" applyFont="1" applyAlignment="1">
      <alignment horizontal="left" vertical="center"/>
    </xf>
    <xf numFmtId="0" fontId="1" fillId="0" borderId="8" xfId="0" applyFont="1" applyFill="1" applyBorder="1" applyAlignment="1">
      <alignment horizontal="center" vertical="center" wrapText="1"/>
    </xf>
    <xf numFmtId="0" fontId="4" fillId="0" borderId="0" xfId="0" applyFont="1" applyAlignment="1">
      <alignment horizontal="left" vertical="center" wrapText="1"/>
    </xf>
    <xf numFmtId="0" fontId="1" fillId="0" borderId="4"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left" vertical="center"/>
    </xf>
    <xf numFmtId="0" fontId="4" fillId="0" borderId="0" xfId="0" applyFont="1" applyAlignment="1">
      <alignment horizontal="center" vertical="center"/>
    </xf>
  </cellXfs>
  <cellStyles count="3">
    <cellStyle name="xl34" xfId="1"/>
    <cellStyle name="xl46"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mobileonline.garant.ru/document?id=70253464&amp;sub=0" TargetMode="External"/><Relationship Id="rId7" Type="http://schemas.openxmlformats.org/officeDocument/2006/relationships/hyperlink" Target="http://mobileonline.garant.ru/document?id=12088083&amp;sub=0" TargetMode="External"/><Relationship Id="rId2" Type="http://schemas.openxmlformats.org/officeDocument/2006/relationships/hyperlink" Target="http://mobileonline.garant.ru/document?id=12012604&amp;sub=78111" TargetMode="External"/><Relationship Id="rId1" Type="http://schemas.openxmlformats.org/officeDocument/2006/relationships/hyperlink" Target="http://mobileonline.garant.ru/document?id=70253464&amp;sub=0" TargetMode="External"/><Relationship Id="rId6" Type="http://schemas.openxmlformats.org/officeDocument/2006/relationships/hyperlink" Target="http://mobileonline.garant.ru/document?id=70253464&amp;sub=0" TargetMode="External"/><Relationship Id="rId5" Type="http://schemas.openxmlformats.org/officeDocument/2006/relationships/hyperlink" Target="http://mobileonline.garant.ru/document?id=70253464&amp;sub=0" TargetMode="External"/><Relationship Id="rId4" Type="http://schemas.openxmlformats.org/officeDocument/2006/relationships/hyperlink" Target="http://mobileonline.garant.ru/document?id=70253464&amp;sub=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5"/>
  <sheetViews>
    <sheetView tabSelected="1" view="pageBreakPreview" zoomScale="75" zoomScaleNormal="100" zoomScaleSheetLayoutView="75" workbookViewId="0">
      <selection activeCell="F9" sqref="F9"/>
    </sheetView>
  </sheetViews>
  <sheetFormatPr defaultRowHeight="18.75"/>
  <cols>
    <col min="1" max="4" width="9.140625" style="180"/>
    <col min="5" max="5" width="52.42578125" style="180" customWidth="1"/>
    <col min="6" max="6" width="9.5703125" style="180" customWidth="1"/>
    <col min="7" max="7" width="3.42578125" style="180" customWidth="1"/>
    <col min="8" max="8" width="9.140625" style="180" customWidth="1"/>
    <col min="9" max="9" width="17.5703125" style="180" customWidth="1"/>
    <col min="10" max="16384" width="9.140625" style="180"/>
  </cols>
  <sheetData>
    <row r="1" spans="1:9" ht="33" customHeight="1">
      <c r="F1" s="300" t="s">
        <v>411</v>
      </c>
      <c r="G1" s="300"/>
      <c r="H1" s="300"/>
      <c r="I1" s="300"/>
    </row>
    <row r="2" spans="1:9" ht="36" customHeight="1">
      <c r="F2" s="301" t="s">
        <v>480</v>
      </c>
      <c r="G2" s="301"/>
      <c r="H2" s="301"/>
      <c r="I2" s="301"/>
    </row>
    <row r="3" spans="1:9" ht="36" customHeight="1">
      <c r="F3" s="302" t="s">
        <v>412</v>
      </c>
      <c r="G3" s="302"/>
      <c r="H3" s="302"/>
      <c r="I3" s="302"/>
    </row>
    <row r="4" spans="1:9" ht="36" customHeight="1">
      <c r="F4" s="301" t="s">
        <v>413</v>
      </c>
      <c r="G4" s="301"/>
      <c r="H4" s="301"/>
      <c r="I4" s="301"/>
    </row>
    <row r="5" spans="1:9" ht="36" customHeight="1">
      <c r="F5" s="302" t="s">
        <v>414</v>
      </c>
      <c r="G5" s="302"/>
      <c r="H5" s="302"/>
      <c r="I5" s="302"/>
    </row>
    <row r="6" spans="1:9" ht="36" customHeight="1">
      <c r="F6" s="181"/>
      <c r="H6" s="299" t="s">
        <v>479</v>
      </c>
      <c r="I6" s="299"/>
    </row>
    <row r="7" spans="1:9">
      <c r="F7" s="182" t="s">
        <v>0</v>
      </c>
      <c r="H7" s="306" t="s">
        <v>1</v>
      </c>
      <c r="I7" s="306"/>
    </row>
    <row r="8" spans="1:9">
      <c r="F8" s="307" t="s">
        <v>589</v>
      </c>
      <c r="G8" s="307"/>
      <c r="H8" s="307"/>
      <c r="I8" s="307"/>
    </row>
    <row r="14" spans="1:9" ht="29.25" customHeight="1">
      <c r="A14" s="308" t="s">
        <v>441</v>
      </c>
      <c r="B14" s="308"/>
      <c r="C14" s="308"/>
      <c r="D14" s="308"/>
      <c r="E14" s="308"/>
      <c r="F14" s="308"/>
      <c r="G14" s="308"/>
      <c r="H14" s="308"/>
      <c r="I14" s="183"/>
    </row>
    <row r="15" spans="1:9" ht="29.25" customHeight="1">
      <c r="A15" s="308" t="s">
        <v>440</v>
      </c>
      <c r="B15" s="308"/>
      <c r="C15" s="308"/>
      <c r="D15" s="308"/>
      <c r="E15" s="308"/>
      <c r="F15" s="308"/>
      <c r="G15" s="308"/>
      <c r="H15" s="308"/>
      <c r="I15" s="309" t="s">
        <v>415</v>
      </c>
    </row>
    <row r="16" spans="1:9">
      <c r="A16" s="184"/>
      <c r="B16" s="184"/>
      <c r="C16" s="184"/>
      <c r="D16" s="184"/>
      <c r="E16" s="184"/>
      <c r="F16" s="184"/>
      <c r="G16" s="184"/>
      <c r="I16" s="309"/>
    </row>
    <row r="17" spans="1:9" ht="22.5">
      <c r="A17" s="310" t="s">
        <v>588</v>
      </c>
      <c r="B17" s="310"/>
      <c r="C17" s="310"/>
      <c r="D17" s="310"/>
      <c r="E17" s="310"/>
      <c r="F17" s="310"/>
      <c r="G17" s="185"/>
      <c r="H17" s="186" t="s">
        <v>416</v>
      </c>
      <c r="I17" s="187"/>
    </row>
    <row r="18" spans="1:9">
      <c r="A18" s="1"/>
      <c r="B18" s="188"/>
      <c r="C18" s="189"/>
      <c r="D18" s="189"/>
      <c r="E18" s="189"/>
      <c r="F18" s="189"/>
      <c r="G18" s="189"/>
      <c r="H18" s="190" t="s">
        <v>417</v>
      </c>
      <c r="I18" s="187" t="s">
        <v>418</v>
      </c>
    </row>
    <row r="19" spans="1:9">
      <c r="A19" s="1" t="s">
        <v>419</v>
      </c>
      <c r="B19" s="191"/>
      <c r="C19" s="191"/>
      <c r="D19" s="191"/>
      <c r="E19" s="191"/>
      <c r="F19" s="191"/>
      <c r="G19" s="191"/>
      <c r="H19" s="188" t="s">
        <v>420</v>
      </c>
      <c r="I19" s="187"/>
    </row>
    <row r="20" spans="1:9">
      <c r="A20" s="1" t="s">
        <v>421</v>
      </c>
      <c r="B20" s="191"/>
      <c r="C20" s="191"/>
      <c r="D20" s="191"/>
      <c r="E20" s="192" t="s">
        <v>413</v>
      </c>
      <c r="F20" s="191"/>
      <c r="G20" s="191"/>
      <c r="H20" s="190" t="s">
        <v>417</v>
      </c>
      <c r="I20" s="187"/>
    </row>
    <row r="21" spans="1:9">
      <c r="B21" s="191"/>
      <c r="C21" s="191"/>
      <c r="D21" s="191"/>
      <c r="E21" s="191"/>
      <c r="F21" s="191"/>
      <c r="G21" s="191"/>
      <c r="H21" s="190" t="s">
        <v>422</v>
      </c>
      <c r="I21" s="193">
        <v>6215003027</v>
      </c>
    </row>
    <row r="22" spans="1:9">
      <c r="A22" s="180" t="s">
        <v>423</v>
      </c>
      <c r="B22" s="194"/>
      <c r="C22" s="303" t="s">
        <v>424</v>
      </c>
      <c r="D22" s="303"/>
      <c r="E22" s="303"/>
      <c r="F22" s="303"/>
      <c r="G22" s="195"/>
      <c r="H22" s="196" t="s">
        <v>425</v>
      </c>
      <c r="I22" s="193">
        <v>621501001</v>
      </c>
    </row>
    <row r="23" spans="1:9">
      <c r="A23" s="180" t="s">
        <v>426</v>
      </c>
      <c r="H23" s="197" t="s">
        <v>427</v>
      </c>
      <c r="I23" s="193">
        <v>383</v>
      </c>
    </row>
    <row r="24" spans="1:9" ht="28.5" customHeight="1">
      <c r="G24" s="304" t="s">
        <v>416</v>
      </c>
      <c r="H24" s="305"/>
      <c r="I24" s="198"/>
    </row>
    <row r="25" spans="1:9">
      <c r="A25" s="1"/>
    </row>
  </sheetData>
  <mergeCells count="14">
    <mergeCell ref="C22:F22"/>
    <mergeCell ref="G24:H24"/>
    <mergeCell ref="H7:I7"/>
    <mergeCell ref="F8:I8"/>
    <mergeCell ref="A14:H14"/>
    <mergeCell ref="A15:H15"/>
    <mergeCell ref="I15:I16"/>
    <mergeCell ref="A17:F17"/>
    <mergeCell ref="H6:I6"/>
    <mergeCell ref="F1:I1"/>
    <mergeCell ref="F2:I2"/>
    <mergeCell ref="F3:I3"/>
    <mergeCell ref="F4:I4"/>
    <mergeCell ref="F5:I5"/>
  </mergeCell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H29"/>
  <sheetViews>
    <sheetView zoomScaleNormal="100" workbookViewId="0">
      <selection activeCell="G11" sqref="G11"/>
    </sheetView>
  </sheetViews>
  <sheetFormatPr defaultRowHeight="15.75"/>
  <cols>
    <col min="1" max="1" width="4" style="1" customWidth="1"/>
    <col min="2" max="2" width="25.28515625" style="1" customWidth="1"/>
    <col min="3" max="3" width="21.5703125" style="1" customWidth="1"/>
    <col min="4" max="4" width="12" style="1" customWidth="1"/>
    <col min="5" max="5" width="27.140625" style="1" customWidth="1"/>
    <col min="6" max="6" width="13" style="57" customWidth="1"/>
    <col min="7" max="7" width="12.5703125" style="1" customWidth="1"/>
    <col min="8" max="8" width="14.28515625" style="1" customWidth="1"/>
    <col min="9" max="16384" width="9.140625" style="1"/>
  </cols>
  <sheetData>
    <row r="1" spans="1:8" s="57" customFormat="1"/>
    <row r="2" spans="1:8" s="57" customFormat="1">
      <c r="A2" s="385" t="s">
        <v>320</v>
      </c>
      <c r="B2" s="385"/>
      <c r="C2" s="385"/>
      <c r="D2" s="385"/>
      <c r="E2" s="385"/>
    </row>
    <row r="3" spans="1:8" s="57" customFormat="1">
      <c r="A3" s="145"/>
      <c r="B3" s="145"/>
      <c r="C3" s="145"/>
      <c r="D3" s="145"/>
      <c r="E3" s="145"/>
    </row>
    <row r="4" spans="1:8" s="57" customFormat="1">
      <c r="A4" s="60" t="s">
        <v>321</v>
      </c>
      <c r="B4" s="145"/>
      <c r="C4" s="145"/>
      <c r="D4" s="145"/>
      <c r="E4" s="145"/>
    </row>
    <row r="5" spans="1:8" s="57" customFormat="1">
      <c r="A5" s="386"/>
      <c r="B5" s="386"/>
      <c r="C5" s="386"/>
      <c r="D5" s="386"/>
      <c r="E5" s="386"/>
      <c r="F5" s="386"/>
      <c r="G5" s="386"/>
      <c r="H5" s="386"/>
    </row>
    <row r="6" spans="1:8" s="57" customFormat="1" ht="15.75" customHeight="1">
      <c r="A6" s="366" t="s">
        <v>15</v>
      </c>
      <c r="B6" s="366" t="s">
        <v>13</v>
      </c>
      <c r="C6" s="366" t="s">
        <v>322</v>
      </c>
      <c r="D6" s="366" t="s">
        <v>323</v>
      </c>
      <c r="E6" s="366" t="s">
        <v>324</v>
      </c>
      <c r="F6" s="322" t="s">
        <v>70</v>
      </c>
      <c r="G6" s="322"/>
      <c r="H6" s="322"/>
    </row>
    <row r="7" spans="1:8" s="57" customFormat="1" ht="70.5" customHeight="1">
      <c r="A7" s="367"/>
      <c r="B7" s="367"/>
      <c r="C7" s="367"/>
      <c r="D7" s="367"/>
      <c r="E7" s="367"/>
      <c r="F7" s="137" t="s">
        <v>71</v>
      </c>
      <c r="G7" s="137" t="s">
        <v>72</v>
      </c>
      <c r="H7" s="137" t="s">
        <v>73</v>
      </c>
    </row>
    <row r="8" spans="1:8" s="57" customFormat="1">
      <c r="A8" s="242">
        <v>1</v>
      </c>
      <c r="B8" s="242">
        <v>2</v>
      </c>
      <c r="C8" s="242">
        <v>3</v>
      </c>
      <c r="D8" s="242">
        <v>4</v>
      </c>
      <c r="E8" s="242">
        <v>5</v>
      </c>
      <c r="F8" s="242">
        <v>6</v>
      </c>
      <c r="G8" s="242">
        <v>7</v>
      </c>
      <c r="H8" s="242">
        <v>8</v>
      </c>
    </row>
    <row r="9" spans="1:8" s="146" customFormat="1">
      <c r="A9" s="242">
        <v>1</v>
      </c>
      <c r="B9" s="119" t="s">
        <v>325</v>
      </c>
      <c r="C9" s="10">
        <v>21704067</v>
      </c>
      <c r="D9" s="128">
        <v>1.4999999999999999E-2</v>
      </c>
      <c r="E9" s="10">
        <f t="shared" ref="E9" si="0">F9+G9+H9</f>
        <v>425000</v>
      </c>
      <c r="F9" s="10">
        <v>0</v>
      </c>
      <c r="G9" s="10">
        <v>425000</v>
      </c>
      <c r="H9" s="10">
        <v>0</v>
      </c>
    </row>
    <row r="10" spans="1:8" s="146" customFormat="1">
      <c r="A10" s="242">
        <v>2</v>
      </c>
      <c r="B10" s="119" t="s">
        <v>326</v>
      </c>
      <c r="C10" s="10">
        <v>2700000</v>
      </c>
      <c r="D10" s="128">
        <v>0.04</v>
      </c>
      <c r="E10" s="10">
        <f>F10+G10+H10</f>
        <v>125000</v>
      </c>
      <c r="F10" s="10">
        <v>0</v>
      </c>
      <c r="G10" s="10">
        <v>125000</v>
      </c>
      <c r="H10" s="10">
        <v>0</v>
      </c>
    </row>
    <row r="11" spans="1:8" s="57" customFormat="1">
      <c r="A11" s="245"/>
      <c r="B11" s="62" t="s">
        <v>14</v>
      </c>
      <c r="C11" s="62" t="s">
        <v>66</v>
      </c>
      <c r="D11" s="62" t="s">
        <v>7</v>
      </c>
      <c r="E11" s="63">
        <f>SUM(E9:E10)</f>
        <v>550000</v>
      </c>
      <c r="F11" s="63">
        <f>SUM(F9:F10)</f>
        <v>0</v>
      </c>
      <c r="G11" s="63">
        <f>SUM(G9:G10)</f>
        <v>550000</v>
      </c>
      <c r="H11" s="63">
        <f>SUM(H9:H10)</f>
        <v>0</v>
      </c>
    </row>
    <row r="12" spans="1:8" s="57" customFormat="1">
      <c r="A12" s="145"/>
      <c r="B12" s="145"/>
      <c r="C12" s="145"/>
      <c r="D12" s="145"/>
      <c r="E12" s="145"/>
    </row>
    <row r="13" spans="1:8" s="57" customFormat="1">
      <c r="A13" s="57" t="s">
        <v>70</v>
      </c>
    </row>
    <row r="14" spans="1:8" s="57" customFormat="1">
      <c r="A14" s="60" t="s">
        <v>327</v>
      </c>
    </row>
    <row r="15" spans="1:8" s="57" customFormat="1" ht="15" customHeight="1">
      <c r="A15" s="387"/>
      <c r="B15" s="387"/>
      <c r="C15" s="387"/>
      <c r="D15" s="387"/>
      <c r="E15" s="387"/>
      <c r="F15" s="387"/>
      <c r="G15" s="387"/>
      <c r="H15" s="387"/>
    </row>
    <row r="16" spans="1:8" s="57" customFormat="1">
      <c r="A16" s="366" t="s">
        <v>15</v>
      </c>
      <c r="B16" s="366" t="s">
        <v>13</v>
      </c>
      <c r="C16" s="366" t="s">
        <v>322</v>
      </c>
      <c r="D16" s="366" t="s">
        <v>323</v>
      </c>
      <c r="E16" s="366" t="s">
        <v>324</v>
      </c>
      <c r="F16" s="322" t="s">
        <v>70</v>
      </c>
      <c r="G16" s="322"/>
      <c r="H16" s="322"/>
    </row>
    <row r="17" spans="1:8" s="57" customFormat="1" ht="63">
      <c r="A17" s="367"/>
      <c r="B17" s="367"/>
      <c r="C17" s="367"/>
      <c r="D17" s="367"/>
      <c r="E17" s="367"/>
      <c r="F17" s="137" t="s">
        <v>71</v>
      </c>
      <c r="G17" s="137" t="s">
        <v>72</v>
      </c>
      <c r="H17" s="137" t="s">
        <v>73</v>
      </c>
    </row>
    <row r="18" spans="1:8" s="57" customFormat="1">
      <c r="A18" s="137">
        <v>1</v>
      </c>
      <c r="B18" s="137">
        <v>2</v>
      </c>
      <c r="C18" s="137">
        <v>3</v>
      </c>
      <c r="D18" s="137">
        <v>4</v>
      </c>
      <c r="E18" s="137">
        <v>5</v>
      </c>
      <c r="F18" s="137">
        <v>6</v>
      </c>
      <c r="G18" s="137">
        <v>7</v>
      </c>
      <c r="H18" s="137">
        <v>8</v>
      </c>
    </row>
    <row r="19" spans="1:8" s="64" customFormat="1">
      <c r="A19" s="137">
        <v>1</v>
      </c>
      <c r="B19" s="119" t="s">
        <v>325</v>
      </c>
      <c r="C19" s="10">
        <v>21704067</v>
      </c>
      <c r="D19" s="128">
        <v>1.4999999999999999E-2</v>
      </c>
      <c r="E19" s="10">
        <f t="shared" ref="E19" si="1">F19+G19+H19</f>
        <v>425000</v>
      </c>
      <c r="F19" s="10">
        <v>0</v>
      </c>
      <c r="G19" s="10">
        <v>425000</v>
      </c>
      <c r="H19" s="10">
        <v>0</v>
      </c>
    </row>
    <row r="20" spans="1:8" s="57" customFormat="1">
      <c r="A20" s="62"/>
      <c r="B20" s="62" t="s">
        <v>14</v>
      </c>
      <c r="C20" s="62" t="s">
        <v>66</v>
      </c>
      <c r="D20" s="62" t="s">
        <v>7</v>
      </c>
      <c r="E20" s="63">
        <f>SUM(E19:E19)</f>
        <v>425000</v>
      </c>
      <c r="F20" s="63">
        <f>SUM(F19:F19)</f>
        <v>0</v>
      </c>
      <c r="G20" s="63">
        <f>SUM(G19:G19)</f>
        <v>425000</v>
      </c>
      <c r="H20" s="63">
        <f>SUM(H19:H19)</f>
        <v>0</v>
      </c>
    </row>
    <row r="21" spans="1:8" s="57" customFormat="1"/>
    <row r="22" spans="1:8" s="57" customFormat="1"/>
    <row r="23" spans="1:8" s="57" customFormat="1" ht="15" customHeight="1">
      <c r="A23" s="60" t="s">
        <v>328</v>
      </c>
    </row>
    <row r="24" spans="1:8" s="57" customFormat="1">
      <c r="A24" s="387"/>
      <c r="B24" s="387"/>
      <c r="C24" s="387"/>
      <c r="D24" s="387"/>
      <c r="E24" s="387"/>
      <c r="F24" s="387"/>
      <c r="G24" s="387"/>
      <c r="H24" s="387"/>
    </row>
    <row r="25" spans="1:8" s="57" customFormat="1">
      <c r="A25" s="366" t="s">
        <v>15</v>
      </c>
      <c r="B25" s="366" t="s">
        <v>13</v>
      </c>
      <c r="C25" s="366" t="s">
        <v>322</v>
      </c>
      <c r="D25" s="366" t="s">
        <v>323</v>
      </c>
      <c r="E25" s="366" t="s">
        <v>324</v>
      </c>
      <c r="F25" s="322" t="s">
        <v>70</v>
      </c>
      <c r="G25" s="322"/>
      <c r="H25" s="322"/>
    </row>
    <row r="26" spans="1:8" s="146" customFormat="1" ht="63">
      <c r="A26" s="367"/>
      <c r="B26" s="367"/>
      <c r="C26" s="367"/>
      <c r="D26" s="367"/>
      <c r="E26" s="367"/>
      <c r="F26" s="137" t="s">
        <v>71</v>
      </c>
      <c r="G26" s="137" t="s">
        <v>72</v>
      </c>
      <c r="H26" s="137" t="s">
        <v>73</v>
      </c>
    </row>
    <row r="27" spans="1:8" s="147" customFormat="1">
      <c r="A27" s="137">
        <v>1</v>
      </c>
      <c r="B27" s="137">
        <v>2</v>
      </c>
      <c r="C27" s="137">
        <v>3</v>
      </c>
      <c r="D27" s="137">
        <v>4</v>
      </c>
      <c r="E27" s="137">
        <v>5</v>
      </c>
      <c r="F27" s="137">
        <v>6</v>
      </c>
      <c r="G27" s="137">
        <v>7</v>
      </c>
      <c r="H27" s="137">
        <v>8</v>
      </c>
    </row>
    <row r="28" spans="1:8">
      <c r="A28" s="137">
        <v>1</v>
      </c>
      <c r="B28" s="119" t="s">
        <v>326</v>
      </c>
      <c r="C28" s="10">
        <v>2700000</v>
      </c>
      <c r="D28" s="128">
        <v>0.04</v>
      </c>
      <c r="E28" s="10">
        <f>F28+G28+H28</f>
        <v>125000</v>
      </c>
      <c r="F28" s="10">
        <v>0</v>
      </c>
      <c r="G28" s="10">
        <v>125000</v>
      </c>
      <c r="H28" s="10">
        <v>0</v>
      </c>
    </row>
    <row r="29" spans="1:8">
      <c r="A29" s="62"/>
      <c r="B29" s="62" t="s">
        <v>14</v>
      </c>
      <c r="C29" s="62" t="s">
        <v>66</v>
      </c>
      <c r="D29" s="62" t="s">
        <v>7</v>
      </c>
      <c r="E29" s="63">
        <f>SUM(E28:E28)</f>
        <v>125000</v>
      </c>
      <c r="F29" s="63">
        <f>SUM(F28:F28)</f>
        <v>0</v>
      </c>
      <c r="G29" s="63">
        <f>SUM(G28:G28)</f>
        <v>125000</v>
      </c>
      <c r="H29" s="63">
        <f>SUM(H28:H28)</f>
        <v>0</v>
      </c>
    </row>
  </sheetData>
  <mergeCells count="22">
    <mergeCell ref="A24:H24"/>
    <mergeCell ref="A25:A26"/>
    <mergeCell ref="B25:B26"/>
    <mergeCell ref="C25:C26"/>
    <mergeCell ref="D25:D26"/>
    <mergeCell ref="E25:E26"/>
    <mergeCell ref="F25:H25"/>
    <mergeCell ref="A15:H15"/>
    <mergeCell ref="A16:A17"/>
    <mergeCell ref="B16:B17"/>
    <mergeCell ref="C16:C17"/>
    <mergeCell ref="D16:D17"/>
    <mergeCell ref="E16:E17"/>
    <mergeCell ref="F16:H16"/>
    <mergeCell ref="A2:E2"/>
    <mergeCell ref="A5:H5"/>
    <mergeCell ref="A6:A7"/>
    <mergeCell ref="B6:B7"/>
    <mergeCell ref="C6:C7"/>
    <mergeCell ref="D6:D7"/>
    <mergeCell ref="E6:E7"/>
    <mergeCell ref="F6:H6"/>
  </mergeCells>
  <printOptions horizontalCentered="1"/>
  <pageMargins left="0.78740157480314965" right="0.19685039370078741" top="0.19685039370078741" bottom="0.19685039370078741" header="0" footer="0"/>
  <pageSetup paperSize="9" scale="71" fitToHeight="5"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K30"/>
  <sheetViews>
    <sheetView workbookViewId="0">
      <selection activeCell="G29" sqref="G29"/>
    </sheetView>
  </sheetViews>
  <sheetFormatPr defaultRowHeight="15.75"/>
  <cols>
    <col min="1" max="1" width="5.42578125" style="1" customWidth="1"/>
    <col min="2" max="2" width="30.5703125" style="1" customWidth="1"/>
    <col min="3" max="3" width="16.140625" style="1" customWidth="1"/>
    <col min="4" max="4" width="14.7109375" style="1" customWidth="1"/>
    <col min="5" max="5" width="21.7109375" style="1" customWidth="1"/>
    <col min="6" max="6" width="10.42578125" style="1" customWidth="1"/>
    <col min="7" max="7" width="14" style="1" customWidth="1"/>
    <col min="8" max="8" width="14.140625" style="1" customWidth="1"/>
    <col min="9" max="16384" width="9.140625" style="1"/>
  </cols>
  <sheetData>
    <row r="1" spans="1:8" s="57" customFormat="1"/>
    <row r="2" spans="1:8" s="57" customFormat="1">
      <c r="A2" s="385" t="s">
        <v>329</v>
      </c>
      <c r="B2" s="385"/>
      <c r="C2" s="385"/>
      <c r="D2" s="385"/>
      <c r="E2" s="385"/>
    </row>
    <row r="3" spans="1:8" s="57" customFormat="1">
      <c r="A3" s="148"/>
    </row>
    <row r="4" spans="1:8" s="57" customFormat="1">
      <c r="A4" s="60" t="s">
        <v>330</v>
      </c>
    </row>
    <row r="5" spans="1:8" s="57" customFormat="1">
      <c r="A5" s="388"/>
      <c r="B5" s="388"/>
      <c r="C5" s="388"/>
      <c r="D5" s="388"/>
      <c r="E5" s="388"/>
      <c r="F5" s="388"/>
      <c r="G5" s="388"/>
      <c r="H5" s="388"/>
    </row>
    <row r="6" spans="1:8" s="57" customFormat="1">
      <c r="A6" s="366" t="s">
        <v>15</v>
      </c>
      <c r="B6" s="366" t="s">
        <v>2</v>
      </c>
      <c r="C6" s="366" t="s">
        <v>37</v>
      </c>
      <c r="D6" s="366" t="s">
        <v>38</v>
      </c>
      <c r="E6" s="366" t="s">
        <v>39</v>
      </c>
      <c r="F6" s="322" t="s">
        <v>70</v>
      </c>
      <c r="G6" s="322"/>
      <c r="H6" s="322"/>
    </row>
    <row r="7" spans="1:8" s="57" customFormat="1" ht="63">
      <c r="A7" s="367"/>
      <c r="B7" s="367"/>
      <c r="C7" s="367"/>
      <c r="D7" s="367"/>
      <c r="E7" s="367"/>
      <c r="F7" s="252" t="s">
        <v>71</v>
      </c>
      <c r="G7" s="252" t="s">
        <v>72</v>
      </c>
      <c r="H7" s="252" t="s">
        <v>73</v>
      </c>
    </row>
    <row r="8" spans="1:8" s="146" customFormat="1">
      <c r="A8" s="252">
        <v>1</v>
      </c>
      <c r="B8" s="252">
        <v>2</v>
      </c>
      <c r="C8" s="252">
        <v>3</v>
      </c>
      <c r="D8" s="252">
        <v>4</v>
      </c>
      <c r="E8" s="252">
        <v>5</v>
      </c>
      <c r="F8" s="252">
        <v>6</v>
      </c>
      <c r="G8" s="252">
        <v>7</v>
      </c>
      <c r="H8" s="252">
        <v>8</v>
      </c>
    </row>
    <row r="9" spans="1:8" s="146" customFormat="1">
      <c r="A9" s="252">
        <v>1</v>
      </c>
      <c r="B9" s="119"/>
      <c r="C9" s="252">
        <v>0</v>
      </c>
      <c r="D9" s="252">
        <v>1</v>
      </c>
      <c r="E9" s="10">
        <f t="shared" ref="E9" si="0">F9+G9+H9</f>
        <v>0</v>
      </c>
      <c r="F9" s="129">
        <v>0</v>
      </c>
      <c r="G9" s="129">
        <v>0</v>
      </c>
      <c r="H9" s="10">
        <v>0</v>
      </c>
    </row>
    <row r="10" spans="1:8" s="147" customFormat="1">
      <c r="A10" s="62"/>
      <c r="B10" s="62" t="s">
        <v>14</v>
      </c>
      <c r="C10" s="62" t="s">
        <v>7</v>
      </c>
      <c r="D10" s="62" t="s">
        <v>7</v>
      </c>
      <c r="E10" s="63">
        <f>SUM(E9:E9)</f>
        <v>0</v>
      </c>
      <c r="F10" s="63">
        <f>SUM(F9:F9)</f>
        <v>0</v>
      </c>
      <c r="G10" s="63">
        <f>SUM(G9:G9)</f>
        <v>0</v>
      </c>
      <c r="H10" s="63">
        <f>SUM(H9:H9)</f>
        <v>0</v>
      </c>
    </row>
    <row r="11" spans="1:8" s="57" customFormat="1">
      <c r="A11" s="148"/>
    </row>
    <row r="12" spans="1:8" s="57" customFormat="1" ht="31.5" customHeight="1">
      <c r="A12" s="372" t="s">
        <v>331</v>
      </c>
      <c r="B12" s="372"/>
      <c r="C12" s="372"/>
      <c r="D12" s="372"/>
      <c r="E12" s="372"/>
    </row>
    <row r="13" spans="1:8" s="57" customFormat="1">
      <c r="A13" s="166"/>
    </row>
    <row r="14" spans="1:8" s="57" customFormat="1">
      <c r="A14" s="60" t="s">
        <v>332</v>
      </c>
    </row>
    <row r="15" spans="1:8" s="57" customFormat="1">
      <c r="A15" s="148"/>
    </row>
    <row r="16" spans="1:8" s="57" customFormat="1">
      <c r="A16" s="366" t="s">
        <v>15</v>
      </c>
      <c r="B16" s="366" t="s">
        <v>2</v>
      </c>
      <c r="C16" s="366" t="s">
        <v>37</v>
      </c>
      <c r="D16" s="366" t="s">
        <v>38</v>
      </c>
      <c r="E16" s="366" t="s">
        <v>39</v>
      </c>
      <c r="F16" s="322" t="s">
        <v>70</v>
      </c>
      <c r="G16" s="322"/>
      <c r="H16" s="322"/>
    </row>
    <row r="17" spans="1:11" s="57" customFormat="1" ht="63">
      <c r="A17" s="367"/>
      <c r="B17" s="367"/>
      <c r="C17" s="367"/>
      <c r="D17" s="367"/>
      <c r="E17" s="367"/>
      <c r="F17" s="204" t="s">
        <v>71</v>
      </c>
      <c r="G17" s="204" t="s">
        <v>72</v>
      </c>
      <c r="H17" s="204" t="s">
        <v>73</v>
      </c>
    </row>
    <row r="18" spans="1:11" s="64" customFormat="1">
      <c r="A18" s="204">
        <v>1</v>
      </c>
      <c r="B18" s="204">
        <v>2</v>
      </c>
      <c r="C18" s="204">
        <v>3</v>
      </c>
      <c r="D18" s="204">
        <v>4</v>
      </c>
      <c r="E18" s="204">
        <v>5</v>
      </c>
      <c r="F18" s="204">
        <v>6</v>
      </c>
      <c r="G18" s="204">
        <v>7</v>
      </c>
      <c r="H18" s="204">
        <v>8</v>
      </c>
    </row>
    <row r="19" spans="1:11" s="146" customFormat="1" ht="31.5">
      <c r="A19" s="204">
        <v>1</v>
      </c>
      <c r="B19" s="119" t="s">
        <v>333</v>
      </c>
      <c r="C19" s="10">
        <v>4250</v>
      </c>
      <c r="D19" s="204">
        <v>1</v>
      </c>
      <c r="E19" s="10">
        <f>F19+G19+H19</f>
        <v>4250</v>
      </c>
      <c r="F19" s="10">
        <v>0</v>
      </c>
      <c r="G19" s="10">
        <v>0</v>
      </c>
      <c r="H19" s="10">
        <v>4250</v>
      </c>
    </row>
    <row r="20" spans="1:11" s="146" customFormat="1" ht="31.5">
      <c r="A20" s="204">
        <v>2</v>
      </c>
      <c r="B20" s="119" t="s">
        <v>334</v>
      </c>
      <c r="C20" s="10">
        <v>8750</v>
      </c>
      <c r="D20" s="204">
        <v>1</v>
      </c>
      <c r="E20" s="10">
        <f>F20+G20+H20</f>
        <v>8750</v>
      </c>
      <c r="F20" s="10">
        <v>0</v>
      </c>
      <c r="G20" s="10">
        <v>0</v>
      </c>
      <c r="H20" s="10">
        <v>8750</v>
      </c>
    </row>
    <row r="21" spans="1:11" s="57" customFormat="1">
      <c r="A21" s="62"/>
      <c r="B21" s="62" t="s">
        <v>14</v>
      </c>
      <c r="C21" s="62" t="s">
        <v>7</v>
      </c>
      <c r="D21" s="62" t="s">
        <v>7</v>
      </c>
      <c r="E21" s="63">
        <f>SUM(E19:E20)</f>
        <v>13000</v>
      </c>
      <c r="F21" s="63">
        <f>SUM(F19:F20)</f>
        <v>0</v>
      </c>
      <c r="G21" s="63">
        <f>SUM(G19:G20)</f>
        <v>0</v>
      </c>
      <c r="H21" s="63">
        <f>SUM(H19:H20)</f>
        <v>13000</v>
      </c>
    </row>
    <row r="22" spans="1:11" s="57" customFormat="1" ht="15.75" customHeight="1"/>
    <row r="23" spans="1:11" s="57" customFormat="1">
      <c r="A23" s="60" t="s">
        <v>330</v>
      </c>
    </row>
    <row r="24" spans="1:11" s="57" customFormat="1">
      <c r="A24" s="148"/>
    </row>
    <row r="25" spans="1:11" s="57" customFormat="1">
      <c r="A25" s="366" t="s">
        <v>15</v>
      </c>
      <c r="B25" s="366" t="s">
        <v>2</v>
      </c>
      <c r="C25" s="366" t="s">
        <v>37</v>
      </c>
      <c r="D25" s="366" t="s">
        <v>38</v>
      </c>
      <c r="E25" s="366" t="s">
        <v>39</v>
      </c>
      <c r="F25" s="322" t="s">
        <v>70</v>
      </c>
      <c r="G25" s="322"/>
      <c r="H25" s="322"/>
    </row>
    <row r="26" spans="1:11" s="57" customFormat="1" ht="63">
      <c r="A26" s="367"/>
      <c r="B26" s="367"/>
      <c r="C26" s="367"/>
      <c r="D26" s="367"/>
      <c r="E26" s="367"/>
      <c r="F26" s="204" t="s">
        <v>71</v>
      </c>
      <c r="G26" s="204" t="s">
        <v>72</v>
      </c>
      <c r="H26" s="204" t="s">
        <v>73</v>
      </c>
    </row>
    <row r="27" spans="1:11" s="57" customFormat="1">
      <c r="A27" s="204">
        <v>1</v>
      </c>
      <c r="B27" s="204">
        <v>2</v>
      </c>
      <c r="C27" s="204">
        <v>3</v>
      </c>
      <c r="D27" s="204">
        <v>4</v>
      </c>
      <c r="E27" s="204">
        <v>5</v>
      </c>
      <c r="F27" s="204">
        <v>6</v>
      </c>
      <c r="G27" s="204">
        <v>7</v>
      </c>
      <c r="H27" s="204">
        <v>8</v>
      </c>
    </row>
    <row r="28" spans="1:11" s="57" customFormat="1" ht="31.5">
      <c r="A28" s="204">
        <v>1</v>
      </c>
      <c r="B28" s="119" t="s">
        <v>335</v>
      </c>
      <c r="C28" s="10">
        <v>8333.33</v>
      </c>
      <c r="D28" s="204">
        <v>12</v>
      </c>
      <c r="E28" s="10">
        <f>F28+G28+H28</f>
        <v>385000</v>
      </c>
      <c r="F28" s="10">
        <v>0</v>
      </c>
      <c r="G28" s="10">
        <v>385000</v>
      </c>
      <c r="H28" s="10">
        <v>0</v>
      </c>
      <c r="I28" s="243"/>
      <c r="J28" s="244"/>
      <c r="K28" s="244"/>
    </row>
    <row r="29" spans="1:11" s="57" customFormat="1" ht="47.25">
      <c r="A29" s="204">
        <v>2</v>
      </c>
      <c r="B29" s="119" t="s">
        <v>336</v>
      </c>
      <c r="C29" s="10">
        <v>10000</v>
      </c>
      <c r="D29" s="204">
        <v>1</v>
      </c>
      <c r="E29" s="10">
        <f>F29+G29+H29</f>
        <v>20000</v>
      </c>
      <c r="F29" s="10">
        <v>0</v>
      </c>
      <c r="G29" s="10">
        <v>0</v>
      </c>
      <c r="H29" s="10">
        <v>20000</v>
      </c>
    </row>
    <row r="30" spans="1:11" s="57" customFormat="1">
      <c r="A30" s="62"/>
      <c r="B30" s="62" t="s">
        <v>14</v>
      </c>
      <c r="C30" s="62" t="s">
        <v>7</v>
      </c>
      <c r="D30" s="62" t="s">
        <v>7</v>
      </c>
      <c r="E30" s="63">
        <f>SUM(E28:E29)</f>
        <v>405000</v>
      </c>
      <c r="F30" s="63">
        <f>SUM(F28:F29)</f>
        <v>0</v>
      </c>
      <c r="G30" s="63">
        <f>SUM(G28:G29)</f>
        <v>385000</v>
      </c>
      <c r="H30" s="63">
        <f>SUM(H28:H29)</f>
        <v>20000</v>
      </c>
    </row>
  </sheetData>
  <mergeCells count="21">
    <mergeCell ref="F16:H16"/>
    <mergeCell ref="A25:A26"/>
    <mergeCell ref="B25:B26"/>
    <mergeCell ref="C25:C26"/>
    <mergeCell ref="D25:D26"/>
    <mergeCell ref="E25:E26"/>
    <mergeCell ref="F25:H25"/>
    <mergeCell ref="A12:E12"/>
    <mergeCell ref="A16:A17"/>
    <mergeCell ref="B16:B17"/>
    <mergeCell ref="C16:C17"/>
    <mergeCell ref="D16:D17"/>
    <mergeCell ref="E16:E17"/>
    <mergeCell ref="A2:E2"/>
    <mergeCell ref="A5:H5"/>
    <mergeCell ref="A6:A7"/>
    <mergeCell ref="B6:B7"/>
    <mergeCell ref="C6:C7"/>
    <mergeCell ref="D6:D7"/>
    <mergeCell ref="E6:E7"/>
    <mergeCell ref="F6:H6"/>
  </mergeCells>
  <printOptions horizontalCentered="1"/>
  <pageMargins left="0.78740157480314965" right="0.19685039370078741" top="0.19685039370078741" bottom="0.19685039370078741" header="0" footer="0"/>
  <pageSetup paperSize="9" scale="68" fitToHeight="5"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2:L55"/>
  <sheetViews>
    <sheetView workbookViewId="0">
      <selection activeCell="A29" sqref="A29"/>
    </sheetView>
  </sheetViews>
  <sheetFormatPr defaultRowHeight="15"/>
  <cols>
    <col min="1" max="1" width="5.7109375" style="122" customWidth="1"/>
    <col min="2" max="2" width="28.5703125" style="122" customWidth="1"/>
    <col min="3" max="3" width="14.28515625" style="122" customWidth="1"/>
    <col min="4" max="5" width="14.140625" style="122" customWidth="1"/>
    <col min="6" max="6" width="14.28515625" style="122" customWidth="1"/>
    <col min="7" max="7" width="14.140625" style="122" customWidth="1"/>
    <col min="8" max="9" width="14.28515625" style="122" customWidth="1"/>
  </cols>
  <sheetData>
    <row r="2" spans="1:11" ht="15.75">
      <c r="A2" s="403" t="s">
        <v>272</v>
      </c>
      <c r="B2" s="403"/>
      <c r="C2" s="403"/>
      <c r="D2" s="403"/>
      <c r="E2" s="403"/>
      <c r="F2" s="403"/>
    </row>
    <row r="3" spans="1:11" ht="15.75">
      <c r="A3" s="123"/>
      <c r="B3" s="123"/>
      <c r="C3" s="123"/>
      <c r="D3" s="123"/>
      <c r="E3" s="123"/>
      <c r="F3" s="123"/>
    </row>
    <row r="4" spans="1:11" ht="15.75">
      <c r="A4" s="2" t="s">
        <v>260</v>
      </c>
    </row>
    <row r="5" spans="1:11" ht="15.75">
      <c r="A5" s="3"/>
      <c r="F5" s="124"/>
      <c r="G5" s="124"/>
      <c r="H5" s="124"/>
    </row>
    <row r="6" spans="1:11" ht="15.75">
      <c r="A6" s="368" t="s">
        <v>15</v>
      </c>
      <c r="B6" s="368" t="s">
        <v>13</v>
      </c>
      <c r="C6" s="368" t="s">
        <v>273</v>
      </c>
      <c r="D6" s="368" t="s">
        <v>274</v>
      </c>
      <c r="E6" s="368" t="s">
        <v>275</v>
      </c>
      <c r="F6" s="368" t="s">
        <v>276</v>
      </c>
      <c r="G6" s="389" t="s">
        <v>70</v>
      </c>
      <c r="H6" s="395"/>
      <c r="I6" s="390"/>
    </row>
    <row r="7" spans="1:11" ht="63">
      <c r="A7" s="369"/>
      <c r="B7" s="369"/>
      <c r="C7" s="369"/>
      <c r="D7" s="369"/>
      <c r="E7" s="369"/>
      <c r="F7" s="369"/>
      <c r="G7" s="121" t="s">
        <v>71</v>
      </c>
      <c r="H7" s="121" t="s">
        <v>72</v>
      </c>
      <c r="I7" s="121" t="s">
        <v>73</v>
      </c>
    </row>
    <row r="8" spans="1:11" ht="15.75">
      <c r="A8" s="120">
        <v>1</v>
      </c>
      <c r="B8" s="120">
        <v>2</v>
      </c>
      <c r="C8" s="120">
        <v>3</v>
      </c>
      <c r="D8" s="120">
        <v>4</v>
      </c>
      <c r="E8" s="120">
        <v>5</v>
      </c>
      <c r="F8" s="120">
        <v>6</v>
      </c>
      <c r="G8" s="120">
        <v>7</v>
      </c>
      <c r="H8" s="120">
        <v>8</v>
      </c>
      <c r="I8" s="120">
        <v>9</v>
      </c>
    </row>
    <row r="9" spans="1:11" ht="31.5">
      <c r="A9" s="120">
        <v>1</v>
      </c>
      <c r="B9" s="120" t="s">
        <v>277</v>
      </c>
      <c r="C9" s="120">
        <v>47</v>
      </c>
      <c r="D9" s="120">
        <v>12</v>
      </c>
      <c r="E9" s="10">
        <v>750</v>
      </c>
      <c r="F9" s="10">
        <f>G9+H9+I9</f>
        <v>423000</v>
      </c>
      <c r="G9" s="10">
        <v>0</v>
      </c>
      <c r="H9" s="10">
        <v>423000</v>
      </c>
      <c r="I9" s="10">
        <v>0</v>
      </c>
      <c r="J9" s="202"/>
    </row>
    <row r="10" spans="1:11" ht="31.5" customHeight="1">
      <c r="A10" s="120">
        <v>2</v>
      </c>
      <c r="B10" s="120" t="s">
        <v>278</v>
      </c>
      <c r="C10" s="120">
        <v>32</v>
      </c>
      <c r="D10" s="120">
        <v>12</v>
      </c>
      <c r="E10" s="10">
        <v>390.63</v>
      </c>
      <c r="F10" s="10">
        <f t="shared" ref="F10:F14" si="0">G10+H10+I10</f>
        <v>150000</v>
      </c>
      <c r="G10" s="10">
        <v>0</v>
      </c>
      <c r="H10" s="10">
        <v>150000</v>
      </c>
      <c r="I10" s="10">
        <v>0</v>
      </c>
      <c r="J10" s="236"/>
      <c r="K10" s="237"/>
    </row>
    <row r="11" spans="1:11" ht="31.5">
      <c r="A11" s="120">
        <v>3</v>
      </c>
      <c r="B11" s="120" t="s">
        <v>279</v>
      </c>
      <c r="C11" s="120">
        <v>1</v>
      </c>
      <c r="D11" s="120">
        <v>12</v>
      </c>
      <c r="E11" s="10">
        <v>833.33</v>
      </c>
      <c r="F11" s="10">
        <f>G11+H11+I11</f>
        <v>10000</v>
      </c>
      <c r="G11" s="10">
        <v>0</v>
      </c>
      <c r="H11" s="10">
        <v>10000</v>
      </c>
      <c r="I11" s="10">
        <v>0</v>
      </c>
    </row>
    <row r="12" spans="1:11" ht="15.75">
      <c r="A12" s="120">
        <v>4</v>
      </c>
      <c r="B12" s="120" t="s">
        <v>280</v>
      </c>
      <c r="C12" s="120" t="s">
        <v>281</v>
      </c>
      <c r="D12" s="120">
        <v>12</v>
      </c>
      <c r="E12" s="10">
        <v>2309.81</v>
      </c>
      <c r="F12" s="10">
        <f t="shared" si="0"/>
        <v>360330</v>
      </c>
      <c r="G12" s="10">
        <v>0</v>
      </c>
      <c r="H12" s="10">
        <v>360330</v>
      </c>
      <c r="I12" s="10">
        <v>0</v>
      </c>
    </row>
    <row r="13" spans="1:11" ht="47.25">
      <c r="A13" s="120">
        <v>5</v>
      </c>
      <c r="B13" s="120" t="s">
        <v>282</v>
      </c>
      <c r="C13" s="270" t="s">
        <v>493</v>
      </c>
      <c r="D13" s="120">
        <v>1</v>
      </c>
      <c r="E13" s="10">
        <v>25.5</v>
      </c>
      <c r="F13" s="10">
        <f>G13+H13+I13</f>
        <v>15000</v>
      </c>
      <c r="G13" s="10">
        <v>0</v>
      </c>
      <c r="H13" s="10">
        <v>15000</v>
      </c>
      <c r="I13" s="10">
        <v>0</v>
      </c>
    </row>
    <row r="14" spans="1:11" ht="15.75">
      <c r="A14" s="62"/>
      <c r="B14" s="62" t="s">
        <v>14</v>
      </c>
      <c r="C14" s="62" t="s">
        <v>7</v>
      </c>
      <c r="D14" s="62" t="s">
        <v>7</v>
      </c>
      <c r="E14" s="62" t="s">
        <v>7</v>
      </c>
      <c r="F14" s="63">
        <f t="shared" si="0"/>
        <v>958330</v>
      </c>
      <c r="G14" s="63">
        <f>SUM(G9:G13)</f>
        <v>0</v>
      </c>
      <c r="H14" s="63">
        <f>SUM(H9:H13)</f>
        <v>958330</v>
      </c>
      <c r="I14" s="63">
        <f>SUM(I9:I13)</f>
        <v>0</v>
      </c>
    </row>
    <row r="15" spans="1:11" ht="15.75">
      <c r="A15" s="123"/>
      <c r="B15" s="123"/>
      <c r="C15" s="123"/>
      <c r="D15" s="123"/>
      <c r="E15" s="123"/>
      <c r="F15" s="123"/>
    </row>
    <row r="16" spans="1:11" ht="15.75">
      <c r="A16" s="403" t="s">
        <v>283</v>
      </c>
      <c r="B16" s="403"/>
      <c r="C16" s="403"/>
      <c r="D16" s="403"/>
      <c r="E16" s="403"/>
      <c r="F16" s="1"/>
      <c r="G16" s="1"/>
      <c r="H16" s="1"/>
      <c r="I16" s="1"/>
    </row>
    <row r="17" spans="1:10" ht="15.75">
      <c r="A17" s="123"/>
      <c r="B17" s="1"/>
      <c r="C17" s="1"/>
      <c r="D17" s="1"/>
      <c r="E17" s="1"/>
      <c r="F17" s="1"/>
      <c r="G17" s="1"/>
      <c r="H17" s="1"/>
      <c r="I17" s="1"/>
    </row>
    <row r="18" spans="1:10" ht="15.75" customHeight="1">
      <c r="A18" s="2" t="s">
        <v>260</v>
      </c>
      <c r="B18" s="1"/>
      <c r="C18" s="1"/>
      <c r="D18" s="1"/>
      <c r="E18" s="1"/>
      <c r="F18" s="1"/>
      <c r="G18" s="1"/>
      <c r="H18" s="1"/>
      <c r="I18" s="1"/>
    </row>
    <row r="19" spans="1:10" ht="15.75">
      <c r="A19" s="2"/>
      <c r="B19" s="1"/>
      <c r="C19" s="1"/>
      <c r="D19" s="1"/>
      <c r="E19" s="1"/>
      <c r="F19" s="1"/>
      <c r="G19" s="1"/>
      <c r="H19" s="1"/>
      <c r="I19" s="1"/>
    </row>
    <row r="20" spans="1:10" ht="15.75">
      <c r="A20" s="368" t="s">
        <v>15</v>
      </c>
      <c r="B20" s="397" t="s">
        <v>13</v>
      </c>
      <c r="C20" s="398"/>
      <c r="D20" s="368" t="s">
        <v>284</v>
      </c>
      <c r="E20" s="368" t="s">
        <v>285</v>
      </c>
      <c r="F20" s="368" t="s">
        <v>286</v>
      </c>
      <c r="G20" s="389" t="s">
        <v>70</v>
      </c>
      <c r="H20" s="395"/>
      <c r="I20" s="390"/>
    </row>
    <row r="21" spans="1:10" ht="63">
      <c r="A21" s="369"/>
      <c r="B21" s="399"/>
      <c r="C21" s="400"/>
      <c r="D21" s="369"/>
      <c r="E21" s="369"/>
      <c r="F21" s="369"/>
      <c r="G21" s="203" t="s">
        <v>71</v>
      </c>
      <c r="H21" s="203" t="s">
        <v>72</v>
      </c>
      <c r="I21" s="203" t="s">
        <v>73</v>
      </c>
    </row>
    <row r="22" spans="1:10" ht="15.75">
      <c r="A22" s="203">
        <v>1</v>
      </c>
      <c r="B22" s="389">
        <v>2</v>
      </c>
      <c r="C22" s="390"/>
      <c r="D22" s="203">
        <v>3</v>
      </c>
      <c r="E22" s="203">
        <v>4</v>
      </c>
      <c r="F22" s="203">
        <v>5</v>
      </c>
      <c r="G22" s="203">
        <v>6</v>
      </c>
      <c r="H22" s="203">
        <v>7</v>
      </c>
      <c r="I22" s="203">
        <v>8</v>
      </c>
    </row>
    <row r="23" spans="1:10" ht="31.5">
      <c r="A23" s="204">
        <v>1</v>
      </c>
      <c r="B23" s="275" t="s">
        <v>505</v>
      </c>
      <c r="C23" s="276"/>
      <c r="D23" s="274">
        <v>20</v>
      </c>
      <c r="E23" s="10">
        <v>1000</v>
      </c>
      <c r="F23" s="10">
        <v>20000</v>
      </c>
      <c r="G23" s="10">
        <v>0</v>
      </c>
      <c r="H23" s="10">
        <v>20000</v>
      </c>
      <c r="I23" s="10">
        <v>0</v>
      </c>
      <c r="J23" s="107"/>
    </row>
    <row r="24" spans="1:10" ht="15.75">
      <c r="A24" s="126"/>
      <c r="B24" s="401" t="s">
        <v>14</v>
      </c>
      <c r="C24" s="402"/>
      <c r="D24" s="126"/>
      <c r="E24" s="127"/>
      <c r="F24" s="127">
        <f>SUM(F23:F23)</f>
        <v>20000</v>
      </c>
      <c r="G24" s="127">
        <f>SUM(G23:G23)</f>
        <v>0</v>
      </c>
      <c r="H24" s="127">
        <f>SUM(H23:H23)</f>
        <v>20000</v>
      </c>
      <c r="I24" s="127">
        <f>SUM(I23:I23)</f>
        <v>0</v>
      </c>
    </row>
    <row r="25" spans="1:10" ht="15.75">
      <c r="A25" s="1"/>
      <c r="B25" s="1"/>
      <c r="C25" s="1"/>
      <c r="D25" s="1"/>
      <c r="E25" s="1"/>
      <c r="F25" s="1"/>
      <c r="G25" s="1"/>
      <c r="H25" s="1"/>
      <c r="I25" s="1"/>
    </row>
    <row r="26" spans="1:10" ht="15.75">
      <c r="A26" s="403" t="s">
        <v>287</v>
      </c>
      <c r="B26" s="403"/>
      <c r="C26" s="403"/>
      <c r="D26" s="403"/>
      <c r="E26" s="403"/>
      <c r="F26" s="403"/>
      <c r="G26" s="1"/>
      <c r="H26" s="1"/>
      <c r="I26" s="1"/>
    </row>
    <row r="27" spans="1:10" ht="15.75">
      <c r="A27" s="123"/>
      <c r="B27" s="123"/>
      <c r="C27" s="123"/>
      <c r="D27" s="123"/>
      <c r="E27" s="123"/>
      <c r="F27" s="123"/>
      <c r="G27" s="1"/>
      <c r="H27" s="1"/>
      <c r="I27" s="1"/>
    </row>
    <row r="28" spans="1:10" ht="15.75">
      <c r="A28" s="2" t="s">
        <v>288</v>
      </c>
      <c r="B28" s="1"/>
      <c r="C28" s="1"/>
      <c r="D28" s="1"/>
      <c r="E28" s="1"/>
      <c r="F28" s="1"/>
      <c r="G28" s="1"/>
      <c r="H28" s="1"/>
      <c r="I28" s="1"/>
    </row>
    <row r="29" spans="1:10" ht="15.75">
      <c r="A29" s="1"/>
      <c r="B29" s="1"/>
      <c r="C29" s="1"/>
      <c r="D29" s="1"/>
      <c r="E29" s="1"/>
      <c r="F29" s="1"/>
      <c r="G29" s="1"/>
      <c r="H29" s="1"/>
      <c r="I29" s="1"/>
    </row>
    <row r="30" spans="1:10" ht="15.75">
      <c r="A30" s="368" t="s">
        <v>15</v>
      </c>
      <c r="B30" s="368" t="s">
        <v>2</v>
      </c>
      <c r="C30" s="368" t="s">
        <v>289</v>
      </c>
      <c r="D30" s="368" t="s">
        <v>290</v>
      </c>
      <c r="E30" s="368" t="s">
        <v>291</v>
      </c>
      <c r="F30" s="368" t="s">
        <v>292</v>
      </c>
      <c r="G30" s="389" t="s">
        <v>70</v>
      </c>
      <c r="H30" s="395"/>
      <c r="I30" s="390"/>
    </row>
    <row r="31" spans="1:10" ht="63">
      <c r="A31" s="369"/>
      <c r="B31" s="369"/>
      <c r="C31" s="369"/>
      <c r="D31" s="369"/>
      <c r="E31" s="369"/>
      <c r="F31" s="369"/>
      <c r="G31" s="121" t="s">
        <v>71</v>
      </c>
      <c r="H31" s="121" t="s">
        <v>72</v>
      </c>
      <c r="I31" s="121" t="s">
        <v>73</v>
      </c>
    </row>
    <row r="32" spans="1:10" s="96" customFormat="1" ht="15.75">
      <c r="A32" s="120">
        <v>1</v>
      </c>
      <c r="B32" s="120">
        <v>2</v>
      </c>
      <c r="C32" s="120">
        <v>4</v>
      </c>
      <c r="D32" s="120">
        <v>5</v>
      </c>
      <c r="E32" s="120">
        <v>6</v>
      </c>
      <c r="F32" s="120">
        <v>7</v>
      </c>
      <c r="G32" s="120">
        <v>8</v>
      </c>
      <c r="H32" s="120">
        <v>9</v>
      </c>
      <c r="I32" s="120">
        <v>10</v>
      </c>
    </row>
    <row r="33" spans="1:12" s="96" customFormat="1" ht="31.5">
      <c r="A33" s="120">
        <v>1</v>
      </c>
      <c r="B33" s="119" t="s">
        <v>296</v>
      </c>
      <c r="C33" s="233">
        <v>10105</v>
      </c>
      <c r="D33" s="129">
        <v>38.1</v>
      </c>
      <c r="E33" s="128">
        <v>0.04</v>
      </c>
      <c r="F33" s="10">
        <f>G33+H33+I33</f>
        <v>385000</v>
      </c>
      <c r="G33" s="10">
        <v>0</v>
      </c>
      <c r="H33" s="10">
        <v>340000</v>
      </c>
      <c r="I33" s="10">
        <v>45000</v>
      </c>
      <c r="J33" s="125"/>
      <c r="K33" s="201"/>
    </row>
    <row r="34" spans="1:12" ht="31.5">
      <c r="A34" s="120">
        <v>2</v>
      </c>
      <c r="B34" s="119" t="s">
        <v>297</v>
      </c>
      <c r="C34" s="233">
        <v>661.19</v>
      </c>
      <c r="D34" s="129">
        <v>535.21</v>
      </c>
      <c r="E34" s="128" t="s">
        <v>102</v>
      </c>
      <c r="F34" s="10">
        <f>G34+H34+I34</f>
        <v>353874</v>
      </c>
      <c r="G34" s="10">
        <v>0</v>
      </c>
      <c r="H34" s="10">
        <v>353874</v>
      </c>
      <c r="I34" s="10">
        <v>0</v>
      </c>
    </row>
    <row r="35" spans="1:12" ht="15.75">
      <c r="A35" s="126"/>
      <c r="B35" s="126" t="s">
        <v>14</v>
      </c>
      <c r="C35" s="62" t="s">
        <v>7</v>
      </c>
      <c r="D35" s="62" t="s">
        <v>7</v>
      </c>
      <c r="E35" s="62" t="s">
        <v>7</v>
      </c>
      <c r="F35" s="63">
        <f t="shared" ref="F35" si="1">G35+H35+I35</f>
        <v>738874</v>
      </c>
      <c r="G35" s="63">
        <f>SUM(G33:G33)</f>
        <v>0</v>
      </c>
      <c r="H35" s="63">
        <f>SUM(H33:H34)</f>
        <v>693874</v>
      </c>
      <c r="I35" s="127">
        <f>SUM(I33:I34)</f>
        <v>45000</v>
      </c>
    </row>
    <row r="36" spans="1:12" ht="15.75">
      <c r="A36" s="123"/>
      <c r="B36" s="123"/>
      <c r="C36" s="123"/>
      <c r="D36" s="123"/>
      <c r="E36" s="123"/>
      <c r="F36" s="130"/>
      <c r="G36" s="1"/>
      <c r="H36" s="1"/>
      <c r="I36" s="1"/>
    </row>
    <row r="37" spans="1:12" s="95" customFormat="1" ht="15.75">
      <c r="A37" s="60" t="s">
        <v>477</v>
      </c>
      <c r="B37" s="57"/>
      <c r="C37" s="57"/>
      <c r="D37" s="57"/>
      <c r="E37" s="57"/>
      <c r="F37" s="57"/>
      <c r="G37" s="57"/>
      <c r="H37" s="57"/>
      <c r="I37" s="57"/>
    </row>
    <row r="38" spans="1:12" ht="15.75">
      <c r="A38" s="1"/>
      <c r="B38" s="1"/>
      <c r="C38" s="1"/>
      <c r="D38" s="1"/>
      <c r="E38" s="1"/>
      <c r="F38" s="1"/>
      <c r="G38" s="1"/>
      <c r="H38" s="1"/>
      <c r="I38" s="1"/>
    </row>
    <row r="39" spans="1:12" ht="15.75">
      <c r="A39" s="368" t="s">
        <v>15</v>
      </c>
      <c r="B39" s="368" t="s">
        <v>2</v>
      </c>
      <c r="C39" s="368" t="s">
        <v>289</v>
      </c>
      <c r="D39" s="368" t="s">
        <v>290</v>
      </c>
      <c r="E39" s="368" t="s">
        <v>291</v>
      </c>
      <c r="F39" s="368" t="s">
        <v>292</v>
      </c>
      <c r="G39" s="389" t="s">
        <v>70</v>
      </c>
      <c r="H39" s="395"/>
      <c r="I39" s="390"/>
    </row>
    <row r="40" spans="1:12" ht="63">
      <c r="A40" s="369"/>
      <c r="B40" s="369"/>
      <c r="C40" s="369"/>
      <c r="D40" s="369"/>
      <c r="E40" s="369"/>
      <c r="F40" s="369"/>
      <c r="G40" s="234" t="s">
        <v>71</v>
      </c>
      <c r="H40" s="234" t="s">
        <v>72</v>
      </c>
      <c r="I40" s="234" t="s">
        <v>73</v>
      </c>
    </row>
    <row r="41" spans="1:12" s="96" customFormat="1" ht="15.75">
      <c r="A41" s="235">
        <v>1</v>
      </c>
      <c r="B41" s="235">
        <v>2</v>
      </c>
      <c r="C41" s="235">
        <v>4</v>
      </c>
      <c r="D41" s="235">
        <v>5</v>
      </c>
      <c r="E41" s="235">
        <v>6</v>
      </c>
      <c r="F41" s="235">
        <v>7</v>
      </c>
      <c r="G41" s="235">
        <v>8</v>
      </c>
      <c r="H41" s="235">
        <v>9</v>
      </c>
      <c r="I41" s="235">
        <v>10</v>
      </c>
    </row>
    <row r="42" spans="1:12" s="96" customFormat="1" ht="15.75">
      <c r="A42" s="235">
        <v>1</v>
      </c>
      <c r="B42" s="119" t="s">
        <v>293</v>
      </c>
      <c r="C42" s="10">
        <v>396.8</v>
      </c>
      <c r="D42" s="10">
        <v>8930.16</v>
      </c>
      <c r="E42" s="128">
        <v>0.03</v>
      </c>
      <c r="F42" s="10">
        <f t="shared" ref="F42:F45" si="2">G42+H42+I42</f>
        <v>3543467.92</v>
      </c>
      <c r="G42" s="10">
        <v>0</v>
      </c>
      <c r="H42" s="10">
        <v>3493467.92</v>
      </c>
      <c r="I42" s="10">
        <v>50000</v>
      </c>
      <c r="J42" s="107"/>
      <c r="K42" s="201"/>
      <c r="L42" s="201"/>
    </row>
    <row r="43" spans="1:12" s="96" customFormat="1" ht="15.75">
      <c r="A43" s="235">
        <v>2</v>
      </c>
      <c r="B43" s="119" t="s">
        <v>294</v>
      </c>
      <c r="C43" s="235">
        <v>373878</v>
      </c>
      <c r="D43" s="10">
        <v>8.5</v>
      </c>
      <c r="E43" s="128">
        <v>0.03</v>
      </c>
      <c r="F43" s="10">
        <f t="shared" si="2"/>
        <v>3177959.34</v>
      </c>
      <c r="G43" s="10">
        <v>0</v>
      </c>
      <c r="H43" s="10">
        <v>3017959.34</v>
      </c>
      <c r="I43" s="10">
        <v>160000</v>
      </c>
      <c r="J43" s="107"/>
      <c r="K43" s="201"/>
      <c r="L43" s="201"/>
    </row>
    <row r="44" spans="1:12" s="96" customFormat="1" ht="15.75">
      <c r="A44" s="235">
        <v>3</v>
      </c>
      <c r="B44" s="119" t="s">
        <v>295</v>
      </c>
      <c r="C44" s="10">
        <v>292.89999999999998</v>
      </c>
      <c r="D44" s="129">
        <v>2519.16</v>
      </c>
      <c r="E44" s="128">
        <v>0.04</v>
      </c>
      <c r="F44" s="10">
        <f t="shared" si="2"/>
        <v>737861.74</v>
      </c>
      <c r="G44" s="10">
        <v>0</v>
      </c>
      <c r="H44" s="10">
        <v>717861.74</v>
      </c>
      <c r="I44" s="10">
        <v>20000</v>
      </c>
      <c r="J44" s="107"/>
    </row>
    <row r="45" spans="1:12" ht="15.75">
      <c r="A45" s="126"/>
      <c r="B45" s="126" t="s">
        <v>14</v>
      </c>
      <c r="C45" s="62" t="s">
        <v>7</v>
      </c>
      <c r="D45" s="62" t="s">
        <v>7</v>
      </c>
      <c r="E45" s="62" t="s">
        <v>7</v>
      </c>
      <c r="F45" s="63">
        <f t="shared" si="2"/>
        <v>7459289</v>
      </c>
      <c r="G45" s="63">
        <f>SUM(G42:G44)</f>
        <v>0</v>
      </c>
      <c r="H45" s="63">
        <f>SUM(H42:H44)</f>
        <v>7229289</v>
      </c>
      <c r="I45" s="127">
        <f>SUM(I42:I44)</f>
        <v>230000</v>
      </c>
    </row>
    <row r="46" spans="1:12" ht="15.75">
      <c r="A46" s="3"/>
      <c r="B46" s="1"/>
      <c r="C46" s="1"/>
      <c r="D46" s="1"/>
      <c r="E46" s="1"/>
      <c r="F46" s="1"/>
      <c r="G46" s="1"/>
      <c r="H46" s="1"/>
      <c r="I46" s="1"/>
    </row>
    <row r="47" spans="1:12" s="96" customFormat="1" ht="15.75">
      <c r="A47" s="396" t="s">
        <v>298</v>
      </c>
      <c r="B47" s="396"/>
      <c r="C47" s="396"/>
      <c r="D47" s="396"/>
      <c r="E47" s="396"/>
      <c r="F47" s="1"/>
      <c r="G47" s="1"/>
      <c r="H47" s="1"/>
      <c r="I47" s="1"/>
    </row>
    <row r="48" spans="1:12" ht="15.75">
      <c r="A48" s="3"/>
      <c r="B48" s="1"/>
      <c r="C48" s="1"/>
      <c r="D48" s="1"/>
      <c r="E48" s="1"/>
      <c r="F48" s="1"/>
      <c r="G48" s="1"/>
      <c r="H48" s="1"/>
      <c r="I48" s="1"/>
    </row>
    <row r="49" spans="1:11" ht="15.75">
      <c r="A49" s="60" t="s">
        <v>260</v>
      </c>
      <c r="B49" s="57"/>
      <c r="C49" s="57"/>
      <c r="D49" s="57"/>
      <c r="E49" s="57"/>
      <c r="F49" s="57"/>
      <c r="G49" s="57"/>
      <c r="H49" s="57"/>
      <c r="I49" s="57"/>
    </row>
    <row r="50" spans="1:11" ht="15.75">
      <c r="A50" s="3"/>
      <c r="B50" s="1"/>
      <c r="C50" s="1"/>
      <c r="D50" s="1"/>
      <c r="E50" s="1"/>
      <c r="F50" s="1"/>
      <c r="G50" s="1"/>
      <c r="H50" s="1"/>
      <c r="I50" s="1"/>
    </row>
    <row r="51" spans="1:11" ht="15.75">
      <c r="A51" s="309" t="s">
        <v>15</v>
      </c>
      <c r="B51" s="397" t="s">
        <v>2</v>
      </c>
      <c r="C51" s="398"/>
      <c r="D51" s="309" t="s">
        <v>299</v>
      </c>
      <c r="E51" s="309" t="s">
        <v>300</v>
      </c>
      <c r="F51" s="309" t="s">
        <v>301</v>
      </c>
      <c r="G51" s="389" t="s">
        <v>70</v>
      </c>
      <c r="H51" s="395"/>
      <c r="I51" s="390"/>
    </row>
    <row r="52" spans="1:11" ht="63">
      <c r="A52" s="309"/>
      <c r="B52" s="399"/>
      <c r="C52" s="400"/>
      <c r="D52" s="309"/>
      <c r="E52" s="309"/>
      <c r="F52" s="309"/>
      <c r="G52" s="121" t="s">
        <v>71</v>
      </c>
      <c r="H52" s="121" t="s">
        <v>72</v>
      </c>
      <c r="I52" s="121" t="s">
        <v>73</v>
      </c>
    </row>
    <row r="53" spans="1:11" ht="15.75">
      <c r="A53" s="121">
        <v>1</v>
      </c>
      <c r="B53" s="389">
        <v>2</v>
      </c>
      <c r="C53" s="390"/>
      <c r="D53" s="121">
        <v>4</v>
      </c>
      <c r="E53" s="121">
        <v>5</v>
      </c>
      <c r="F53" s="121">
        <v>6</v>
      </c>
      <c r="G53" s="121">
        <v>7</v>
      </c>
      <c r="H53" s="121">
        <v>8</v>
      </c>
      <c r="I53" s="121">
        <v>9</v>
      </c>
    </row>
    <row r="54" spans="1:11" ht="15.75">
      <c r="A54" s="126">
        <v>1</v>
      </c>
      <c r="B54" s="391" t="s">
        <v>302</v>
      </c>
      <c r="C54" s="392"/>
      <c r="D54" s="121" t="s">
        <v>303</v>
      </c>
      <c r="E54" s="120">
        <v>8360.2900000000009</v>
      </c>
      <c r="F54" s="131">
        <f>G54+H54+I54</f>
        <v>105000</v>
      </c>
      <c r="G54" s="131">
        <v>0</v>
      </c>
      <c r="H54" s="10">
        <v>0</v>
      </c>
      <c r="I54" s="131">
        <v>105000</v>
      </c>
      <c r="K54" s="202"/>
    </row>
    <row r="55" spans="1:11" ht="15.75">
      <c r="A55" s="26"/>
      <c r="B55" s="393" t="s">
        <v>14</v>
      </c>
      <c r="C55" s="394"/>
      <c r="D55" s="26" t="s">
        <v>7</v>
      </c>
      <c r="E55" s="26" t="s">
        <v>7</v>
      </c>
      <c r="F55" s="127">
        <f>SUM(F54:F54)</f>
        <v>105000</v>
      </c>
      <c r="G55" s="127">
        <f>SUM(G54:G54)</f>
        <v>0</v>
      </c>
      <c r="H55" s="127">
        <f>SUM(H54:H54)</f>
        <v>0</v>
      </c>
      <c r="I55" s="127">
        <f>SUM(I54:I54)</f>
        <v>105000</v>
      </c>
    </row>
  </sheetData>
  <mergeCells count="42">
    <mergeCell ref="A2:F2"/>
    <mergeCell ref="A6:A7"/>
    <mergeCell ref="B6:B7"/>
    <mergeCell ref="C6:C7"/>
    <mergeCell ref="D6:D7"/>
    <mergeCell ref="E6:E7"/>
    <mergeCell ref="F6:F7"/>
    <mergeCell ref="G6:I6"/>
    <mergeCell ref="A16:E16"/>
    <mergeCell ref="A20:A21"/>
    <mergeCell ref="B20:C21"/>
    <mergeCell ref="D20:D21"/>
    <mergeCell ref="E20:E21"/>
    <mergeCell ref="F20:F21"/>
    <mergeCell ref="G20:I20"/>
    <mergeCell ref="F39:F40"/>
    <mergeCell ref="G39:I39"/>
    <mergeCell ref="B22:C22"/>
    <mergeCell ref="B24:C24"/>
    <mergeCell ref="A26:F26"/>
    <mergeCell ref="A30:A31"/>
    <mergeCell ref="B30:B31"/>
    <mergeCell ref="C30:C31"/>
    <mergeCell ref="D30:D31"/>
    <mergeCell ref="E30:E31"/>
    <mergeCell ref="F30:F31"/>
    <mergeCell ref="B53:C53"/>
    <mergeCell ref="B54:C54"/>
    <mergeCell ref="B55:C55"/>
    <mergeCell ref="G30:I30"/>
    <mergeCell ref="A47:E47"/>
    <mergeCell ref="A51:A52"/>
    <mergeCell ref="B51:C52"/>
    <mergeCell ref="D51:D52"/>
    <mergeCell ref="E51:E52"/>
    <mergeCell ref="F51:F52"/>
    <mergeCell ref="G51:I51"/>
    <mergeCell ref="A39:A40"/>
    <mergeCell ref="B39:B40"/>
    <mergeCell ref="C39:C40"/>
    <mergeCell ref="D39:D40"/>
    <mergeCell ref="E39:E40"/>
  </mergeCells>
  <pageMargins left="0.78740157480314965" right="0.19685039370078741" top="0.19685039370078741" bottom="0.19685039370078741" header="0.31496062992125984" footer="0.31496062992125984"/>
  <pageSetup paperSize="9" scale="64" fitToHeight="5" orientation="portrait" verticalDpi="0" r:id="rId1"/>
</worksheet>
</file>

<file path=xl/worksheets/sheet13.xml><?xml version="1.0" encoding="utf-8"?>
<worksheet xmlns="http://schemas.openxmlformats.org/spreadsheetml/2006/main" xmlns:r="http://schemas.openxmlformats.org/officeDocument/2006/relationships">
  <sheetPr>
    <pageSetUpPr fitToPage="1"/>
  </sheetPr>
  <dimension ref="A1:M62"/>
  <sheetViews>
    <sheetView topLeftCell="A35" zoomScaleNormal="100" workbookViewId="0">
      <selection activeCell="A62" sqref="A62"/>
    </sheetView>
  </sheetViews>
  <sheetFormatPr defaultColWidth="6" defaultRowHeight="15.75"/>
  <cols>
    <col min="1" max="1" width="5.5703125" style="1" customWidth="1"/>
    <col min="2" max="2" width="42.85546875" style="1" customWidth="1"/>
    <col min="3" max="3" width="14.140625" style="1" customWidth="1"/>
    <col min="4" max="6" width="14.28515625" style="1" customWidth="1"/>
    <col min="7" max="8" width="14.140625" style="1" customWidth="1"/>
    <col min="9" max="9" width="18.85546875" style="1" customWidth="1"/>
    <col min="10" max="10" width="14.140625" style="1" customWidth="1"/>
    <col min="11" max="11" width="6" style="1" customWidth="1"/>
    <col min="12" max="12" width="13.140625" style="1" customWidth="1"/>
    <col min="13" max="13" width="12.140625" style="1" customWidth="1"/>
    <col min="14" max="14" width="6" style="1" customWidth="1"/>
    <col min="15" max="16384" width="6" style="1"/>
  </cols>
  <sheetData>
    <row r="1" spans="1:5" hidden="1">
      <c r="A1" s="2" t="s">
        <v>337</v>
      </c>
    </row>
    <row r="2" spans="1:5" hidden="1">
      <c r="A2" s="2" t="s">
        <v>60</v>
      </c>
    </row>
    <row r="3" spans="1:5" hidden="1">
      <c r="A3" s="2"/>
    </row>
    <row r="4" spans="1:5" ht="47.25" hidden="1">
      <c r="A4" s="135" t="s">
        <v>15</v>
      </c>
      <c r="B4" s="135" t="s">
        <v>13</v>
      </c>
      <c r="C4" s="135" t="s">
        <v>338</v>
      </c>
      <c r="D4" s="135" t="s">
        <v>339</v>
      </c>
      <c r="E4" s="135" t="s">
        <v>340</v>
      </c>
    </row>
    <row r="5" spans="1:5" hidden="1">
      <c r="A5" s="135">
        <v>1</v>
      </c>
      <c r="B5" s="135">
        <v>2</v>
      </c>
      <c r="C5" s="135">
        <v>3</v>
      </c>
      <c r="D5" s="135">
        <v>4</v>
      </c>
      <c r="E5" s="135">
        <v>5</v>
      </c>
    </row>
    <row r="6" spans="1:5" ht="47.25" hidden="1">
      <c r="A6" s="135">
        <v>1</v>
      </c>
      <c r="B6" s="144" t="s">
        <v>341</v>
      </c>
      <c r="C6" s="135" t="s">
        <v>342</v>
      </c>
      <c r="D6" s="135">
        <v>1</v>
      </c>
      <c r="E6" s="131">
        <v>205270</v>
      </c>
    </row>
    <row r="7" spans="1:5" ht="63" hidden="1">
      <c r="A7" s="135">
        <v>2</v>
      </c>
      <c r="B7" s="144" t="s">
        <v>343</v>
      </c>
      <c r="C7" s="135" t="s">
        <v>342</v>
      </c>
      <c r="D7" s="135">
        <v>1</v>
      </c>
      <c r="E7" s="131">
        <v>218600</v>
      </c>
    </row>
    <row r="8" spans="1:5" ht="31.5" hidden="1">
      <c r="A8" s="135">
        <v>3</v>
      </c>
      <c r="B8" s="144" t="s">
        <v>344</v>
      </c>
      <c r="C8" s="135" t="s">
        <v>345</v>
      </c>
      <c r="D8" s="135">
        <v>1</v>
      </c>
      <c r="E8" s="131">
        <v>116400</v>
      </c>
    </row>
    <row r="9" spans="1:5" ht="31.5" hidden="1">
      <c r="A9" s="135">
        <v>4</v>
      </c>
      <c r="B9" s="144" t="s">
        <v>346</v>
      </c>
      <c r="C9" s="135"/>
      <c r="D9" s="135">
        <v>1</v>
      </c>
      <c r="E9" s="131">
        <v>779850</v>
      </c>
    </row>
    <row r="10" spans="1:5" ht="31.5" hidden="1">
      <c r="A10" s="135">
        <v>5</v>
      </c>
      <c r="B10" s="144" t="s">
        <v>347</v>
      </c>
      <c r="C10" s="135"/>
      <c r="D10" s="135">
        <v>1</v>
      </c>
      <c r="E10" s="131">
        <v>2030</v>
      </c>
    </row>
    <row r="11" spans="1:5" ht="31.5" hidden="1">
      <c r="A11" s="135">
        <v>6</v>
      </c>
      <c r="B11" s="144" t="s">
        <v>348</v>
      </c>
      <c r="C11" s="135" t="s">
        <v>349</v>
      </c>
      <c r="D11" s="135">
        <v>1</v>
      </c>
      <c r="E11" s="131">
        <v>90000</v>
      </c>
    </row>
    <row r="12" spans="1:5" ht="47.25" hidden="1">
      <c r="A12" s="135">
        <v>7</v>
      </c>
      <c r="B12" s="144" t="s">
        <v>350</v>
      </c>
      <c r="C12" s="135" t="s">
        <v>342</v>
      </c>
      <c r="D12" s="135">
        <v>1</v>
      </c>
      <c r="E12" s="131">
        <v>10724</v>
      </c>
    </row>
    <row r="13" spans="1:5" hidden="1">
      <c r="A13" s="135">
        <v>8</v>
      </c>
      <c r="B13" s="144" t="s">
        <v>351</v>
      </c>
      <c r="C13" s="135"/>
      <c r="D13" s="135">
        <v>1</v>
      </c>
      <c r="E13" s="131">
        <v>17759</v>
      </c>
    </row>
    <row r="14" spans="1:5" ht="31.5" hidden="1">
      <c r="A14" s="135">
        <v>9</v>
      </c>
      <c r="B14" s="144" t="s">
        <v>352</v>
      </c>
      <c r="C14" s="135" t="s">
        <v>353</v>
      </c>
      <c r="D14" s="135">
        <v>2</v>
      </c>
      <c r="E14" s="131">
        <v>60000</v>
      </c>
    </row>
    <row r="15" spans="1:5" ht="47.25" hidden="1">
      <c r="A15" s="149">
        <v>9</v>
      </c>
      <c r="B15" s="144" t="s">
        <v>354</v>
      </c>
      <c r="C15" s="137" t="s">
        <v>342</v>
      </c>
      <c r="D15" s="137">
        <v>1</v>
      </c>
      <c r="E15" s="131">
        <v>31030</v>
      </c>
    </row>
    <row r="16" spans="1:5" ht="31.5" hidden="1">
      <c r="A16" s="135">
        <v>10</v>
      </c>
      <c r="B16" s="144" t="s">
        <v>355</v>
      </c>
      <c r="C16" s="135" t="s">
        <v>356</v>
      </c>
      <c r="D16" s="135">
        <v>20</v>
      </c>
      <c r="E16" s="131">
        <v>20000</v>
      </c>
    </row>
    <row r="17" spans="1:6" ht="47.25" hidden="1">
      <c r="A17" s="135">
        <v>11</v>
      </c>
      <c r="B17" s="144" t="s">
        <v>357</v>
      </c>
      <c r="C17" s="137" t="s">
        <v>342</v>
      </c>
      <c r="D17" s="135">
        <v>1</v>
      </c>
      <c r="E17" s="131">
        <v>12000</v>
      </c>
    </row>
    <row r="18" spans="1:6" ht="31.5" hidden="1">
      <c r="A18" s="135">
        <v>12</v>
      </c>
      <c r="B18" s="144" t="s">
        <v>358</v>
      </c>
      <c r="C18" s="135" t="s">
        <v>342</v>
      </c>
      <c r="D18" s="135">
        <v>1</v>
      </c>
      <c r="E18" s="131">
        <v>50000</v>
      </c>
    </row>
    <row r="19" spans="1:6" ht="47.25" hidden="1">
      <c r="A19" s="135">
        <v>13</v>
      </c>
      <c r="B19" s="144" t="s">
        <v>359</v>
      </c>
      <c r="C19" s="135" t="s">
        <v>342</v>
      </c>
      <c r="D19" s="135">
        <v>1</v>
      </c>
      <c r="E19" s="131">
        <v>100000</v>
      </c>
    </row>
    <row r="20" spans="1:6" ht="31.5" hidden="1">
      <c r="A20" s="135">
        <v>14</v>
      </c>
      <c r="B20" s="150" t="s">
        <v>360</v>
      </c>
      <c r="C20" s="151" t="s">
        <v>361</v>
      </c>
      <c r="D20" s="151">
        <v>1</v>
      </c>
      <c r="E20" s="132">
        <v>30000</v>
      </c>
    </row>
    <row r="21" spans="1:6" ht="45" hidden="1">
      <c r="A21" s="135">
        <v>15</v>
      </c>
      <c r="B21" s="152" t="s">
        <v>362</v>
      </c>
      <c r="C21" s="135" t="s">
        <v>363</v>
      </c>
      <c r="D21" s="135">
        <v>1</v>
      </c>
      <c r="E21" s="131">
        <v>810000</v>
      </c>
    </row>
    <row r="22" spans="1:6" hidden="1">
      <c r="A22" s="153"/>
      <c r="B22" s="154" t="s">
        <v>14</v>
      </c>
      <c r="C22" s="135" t="s">
        <v>7</v>
      </c>
      <c r="D22" s="135" t="s">
        <v>7</v>
      </c>
      <c r="E22" s="131">
        <f>SUM(E6:E21)</f>
        <v>2553663</v>
      </c>
    </row>
    <row r="23" spans="1:6" hidden="1"/>
    <row r="24" spans="1:6" hidden="1">
      <c r="A24" s="2" t="s">
        <v>337</v>
      </c>
    </row>
    <row r="25" spans="1:6" ht="28.5" hidden="1" customHeight="1">
      <c r="A25" s="361" t="s">
        <v>61</v>
      </c>
      <c r="B25" s="361"/>
      <c r="C25" s="361"/>
      <c r="D25" s="361"/>
      <c r="E25" s="361"/>
      <c r="F25" s="155"/>
    </row>
    <row r="26" spans="1:6" hidden="1">
      <c r="A26" s="2"/>
    </row>
    <row r="27" spans="1:6" ht="47.25" hidden="1">
      <c r="A27" s="135" t="s">
        <v>15</v>
      </c>
      <c r="B27" s="135" t="s">
        <v>13</v>
      </c>
      <c r="C27" s="135" t="s">
        <v>338</v>
      </c>
      <c r="D27" s="135" t="s">
        <v>339</v>
      </c>
      <c r="E27" s="135" t="s">
        <v>340</v>
      </c>
    </row>
    <row r="28" spans="1:6" hidden="1">
      <c r="A28" s="135">
        <v>1</v>
      </c>
      <c r="B28" s="135">
        <v>2</v>
      </c>
      <c r="C28" s="135">
        <v>3</v>
      </c>
      <c r="D28" s="135">
        <v>4</v>
      </c>
      <c r="E28" s="135">
        <v>5</v>
      </c>
    </row>
    <row r="29" spans="1:6" ht="63" hidden="1">
      <c r="A29" s="135">
        <v>1</v>
      </c>
      <c r="B29" s="144" t="s">
        <v>364</v>
      </c>
      <c r="C29" s="135" t="s">
        <v>365</v>
      </c>
      <c r="D29" s="135">
        <v>1</v>
      </c>
      <c r="E29" s="10">
        <v>5000</v>
      </c>
    </row>
    <row r="30" spans="1:6" ht="31.5" hidden="1">
      <c r="A30" s="135">
        <v>2</v>
      </c>
      <c r="B30" s="144" t="s">
        <v>366</v>
      </c>
      <c r="C30" s="137" t="s">
        <v>342</v>
      </c>
      <c r="D30" s="135">
        <v>1</v>
      </c>
      <c r="E30" s="10">
        <v>50000</v>
      </c>
    </row>
    <row r="31" spans="1:6" ht="141.75" hidden="1">
      <c r="A31" s="135">
        <v>3</v>
      </c>
      <c r="B31" s="144" t="s">
        <v>367</v>
      </c>
      <c r="C31" s="135" t="s">
        <v>368</v>
      </c>
      <c r="D31" s="135">
        <v>1</v>
      </c>
      <c r="E31" s="10">
        <v>45000</v>
      </c>
    </row>
    <row r="32" spans="1:6" ht="47.25" hidden="1">
      <c r="A32" s="135">
        <v>4</v>
      </c>
      <c r="B32" s="144" t="s">
        <v>369</v>
      </c>
      <c r="C32" s="137" t="s">
        <v>342</v>
      </c>
      <c r="D32" s="135">
        <v>1</v>
      </c>
      <c r="E32" s="10">
        <v>100000</v>
      </c>
    </row>
    <row r="33" spans="1:13" hidden="1">
      <c r="A33" s="153"/>
      <c r="B33" s="154" t="s">
        <v>14</v>
      </c>
      <c r="C33" s="135" t="s">
        <v>7</v>
      </c>
      <c r="D33" s="135" t="s">
        <v>7</v>
      </c>
      <c r="E33" s="131">
        <f>SUM(E29:E32)</f>
        <v>200000</v>
      </c>
    </row>
    <row r="34" spans="1:13" hidden="1"/>
    <row r="35" spans="1:13">
      <c r="G35" s="57"/>
    </row>
    <row r="36" spans="1:13">
      <c r="A36" s="405" t="s">
        <v>460</v>
      </c>
      <c r="B36" s="405"/>
      <c r="C36" s="405"/>
      <c r="D36" s="405"/>
      <c r="E36" s="405"/>
      <c r="G36" s="57"/>
    </row>
    <row r="37" spans="1:13">
      <c r="A37" s="156"/>
      <c r="G37" s="57"/>
    </row>
    <row r="38" spans="1:13">
      <c r="A38" s="2" t="s">
        <v>288</v>
      </c>
      <c r="G38" s="57"/>
    </row>
    <row r="39" spans="1:13">
      <c r="A39" s="2"/>
      <c r="G39" s="57"/>
    </row>
    <row r="40" spans="1:13">
      <c r="A40" s="366" t="s">
        <v>15</v>
      </c>
      <c r="B40" s="366" t="s">
        <v>13</v>
      </c>
      <c r="C40" s="366" t="s">
        <v>338</v>
      </c>
      <c r="D40" s="366" t="s">
        <v>339</v>
      </c>
      <c r="E40" s="366" t="s">
        <v>340</v>
      </c>
      <c r="F40" s="381" t="s">
        <v>70</v>
      </c>
      <c r="G40" s="404"/>
      <c r="H40" s="382"/>
      <c r="I40" s="157"/>
      <c r="J40" s="157"/>
    </row>
    <row r="41" spans="1:13" ht="66" customHeight="1">
      <c r="A41" s="367"/>
      <c r="B41" s="367"/>
      <c r="C41" s="367"/>
      <c r="D41" s="367"/>
      <c r="E41" s="367"/>
      <c r="F41" s="137" t="s">
        <v>71</v>
      </c>
      <c r="G41" s="137" t="s">
        <v>72</v>
      </c>
      <c r="H41" s="137" t="s">
        <v>73</v>
      </c>
      <c r="I41" s="157"/>
      <c r="J41" s="157"/>
    </row>
    <row r="42" spans="1:13">
      <c r="A42" s="137">
        <v>1</v>
      </c>
      <c r="B42" s="137">
        <v>2</v>
      </c>
      <c r="C42" s="137">
        <v>3</v>
      </c>
      <c r="D42" s="137">
        <v>4</v>
      </c>
      <c r="E42" s="137">
        <v>5</v>
      </c>
      <c r="F42" s="137">
        <v>6</v>
      </c>
      <c r="G42" s="137">
        <v>7</v>
      </c>
      <c r="H42" s="137">
        <v>8</v>
      </c>
      <c r="I42" s="157"/>
      <c r="J42" s="157"/>
    </row>
    <row r="43" spans="1:13" s="57" customFormat="1" ht="56.25" customHeight="1">
      <c r="A43" s="137">
        <v>1</v>
      </c>
      <c r="B43" s="119" t="s">
        <v>370</v>
      </c>
      <c r="C43" s="158" t="s">
        <v>371</v>
      </c>
      <c r="D43" s="137">
        <v>455</v>
      </c>
      <c r="E43" s="10">
        <f>F43+G43+H43</f>
        <v>500000</v>
      </c>
      <c r="F43" s="10">
        <v>0</v>
      </c>
      <c r="G43" s="10">
        <v>500000</v>
      </c>
      <c r="H43" s="10">
        <v>0</v>
      </c>
      <c r="I43" s="159"/>
      <c r="J43" s="160"/>
    </row>
    <row r="44" spans="1:13" ht="52.5" customHeight="1">
      <c r="A44" s="274">
        <v>2</v>
      </c>
      <c r="B44" s="119" t="s">
        <v>494</v>
      </c>
      <c r="C44" s="158" t="s">
        <v>371</v>
      </c>
      <c r="D44" s="274">
        <v>455</v>
      </c>
      <c r="E44" s="10">
        <f>F44+G44+H44</f>
        <v>500000</v>
      </c>
      <c r="F44" s="10">
        <v>0</v>
      </c>
      <c r="G44" s="10">
        <v>500000</v>
      </c>
      <c r="H44" s="10">
        <v>0</v>
      </c>
      <c r="I44" s="161"/>
      <c r="J44" s="157"/>
    </row>
    <row r="45" spans="1:13" s="27" customFormat="1" ht="96.75" customHeight="1">
      <c r="A45" s="137">
        <v>3</v>
      </c>
      <c r="B45" s="119" t="s">
        <v>372</v>
      </c>
      <c r="C45" s="158" t="s">
        <v>373</v>
      </c>
      <c r="D45" s="137">
        <v>12</v>
      </c>
      <c r="E45" s="10">
        <f t="shared" ref="E45:E51" si="0">F45+G45+H45</f>
        <v>86783</v>
      </c>
      <c r="F45" s="10">
        <v>0</v>
      </c>
      <c r="G45" s="10">
        <v>86783</v>
      </c>
      <c r="H45" s="10">
        <v>0</v>
      </c>
      <c r="I45" s="162"/>
      <c r="J45" s="163"/>
      <c r="L45" s="164"/>
      <c r="M45" s="164"/>
    </row>
    <row r="46" spans="1:13" ht="79.5" customHeight="1">
      <c r="A46" s="137">
        <v>4</v>
      </c>
      <c r="B46" s="119" t="s">
        <v>374</v>
      </c>
      <c r="C46" s="158" t="s">
        <v>375</v>
      </c>
      <c r="D46" s="137">
        <v>15</v>
      </c>
      <c r="E46" s="10">
        <f t="shared" si="0"/>
        <v>166104</v>
      </c>
      <c r="F46" s="10">
        <v>0</v>
      </c>
      <c r="G46" s="10">
        <v>166104</v>
      </c>
      <c r="H46" s="10">
        <v>0</v>
      </c>
    </row>
    <row r="47" spans="1:13" ht="62.25" customHeight="1">
      <c r="A47" s="137">
        <v>5</v>
      </c>
      <c r="B47" s="119" t="s">
        <v>376</v>
      </c>
      <c r="C47" s="158" t="s">
        <v>377</v>
      </c>
      <c r="D47" s="137">
        <v>12</v>
      </c>
      <c r="E47" s="10">
        <f t="shared" si="0"/>
        <v>89040</v>
      </c>
      <c r="F47" s="10">
        <v>0</v>
      </c>
      <c r="G47" s="10">
        <v>89040</v>
      </c>
      <c r="H47" s="10">
        <v>0</v>
      </c>
      <c r="I47" s="28"/>
    </row>
    <row r="48" spans="1:13" ht="53.25" customHeight="1">
      <c r="A48" s="274">
        <v>6</v>
      </c>
      <c r="B48" s="119" t="s">
        <v>495</v>
      </c>
      <c r="C48" s="158" t="s">
        <v>377</v>
      </c>
      <c r="D48" s="274">
        <v>12</v>
      </c>
      <c r="E48" s="10">
        <f t="shared" ref="E48" si="1">F48+G48+H48</f>
        <v>200000</v>
      </c>
      <c r="F48" s="10">
        <v>0</v>
      </c>
      <c r="G48" s="10">
        <v>200000</v>
      </c>
      <c r="H48" s="10">
        <v>0</v>
      </c>
      <c r="I48" s="28"/>
    </row>
    <row r="49" spans="1:9" ht="53.25" customHeight="1">
      <c r="A49" s="139">
        <v>7</v>
      </c>
      <c r="B49" s="119" t="s">
        <v>378</v>
      </c>
      <c r="C49" s="158" t="s">
        <v>379</v>
      </c>
      <c r="D49" s="139">
        <v>48</v>
      </c>
      <c r="E49" s="10">
        <f t="shared" si="0"/>
        <v>294817</v>
      </c>
      <c r="F49" s="10">
        <v>0</v>
      </c>
      <c r="G49" s="10">
        <v>21600</v>
      </c>
      <c r="H49" s="10">
        <v>273217</v>
      </c>
    </row>
    <row r="50" spans="1:9" ht="51">
      <c r="A50" s="229">
        <v>8</v>
      </c>
      <c r="B50" s="119" t="s">
        <v>380</v>
      </c>
      <c r="C50" s="158" t="s">
        <v>381</v>
      </c>
      <c r="D50" s="229">
        <v>20</v>
      </c>
      <c r="E50" s="10">
        <f>F50+G50+H50</f>
        <v>350000</v>
      </c>
      <c r="F50" s="10">
        <v>0</v>
      </c>
      <c r="G50" s="10">
        <v>230000</v>
      </c>
      <c r="H50" s="10">
        <v>120000</v>
      </c>
    </row>
    <row r="51" spans="1:9" ht="47.25">
      <c r="A51" s="229">
        <v>9</v>
      </c>
      <c r="B51" s="119" t="s">
        <v>382</v>
      </c>
      <c r="C51" s="158" t="s">
        <v>383</v>
      </c>
      <c r="D51" s="229">
        <v>60</v>
      </c>
      <c r="E51" s="10">
        <f t="shared" si="0"/>
        <v>8000</v>
      </c>
      <c r="F51" s="10">
        <v>0</v>
      </c>
      <c r="G51" s="10">
        <v>0</v>
      </c>
      <c r="H51" s="10">
        <v>8000</v>
      </c>
      <c r="I51" s="28"/>
    </row>
    <row r="52" spans="1:9" ht="40.5" customHeight="1">
      <c r="A52" s="229">
        <v>10</v>
      </c>
      <c r="B52" s="119" t="s">
        <v>384</v>
      </c>
      <c r="C52" s="158" t="s">
        <v>383</v>
      </c>
      <c r="D52" s="229">
        <v>60</v>
      </c>
      <c r="E52" s="10">
        <f t="shared" ref="E52:E60" si="2">F52+G52+H52</f>
        <v>398406</v>
      </c>
      <c r="F52" s="10">
        <v>0</v>
      </c>
      <c r="G52" s="10">
        <v>140000</v>
      </c>
      <c r="H52" s="10">
        <v>258406</v>
      </c>
      <c r="I52" s="28"/>
    </row>
    <row r="53" spans="1:9" ht="51.75" customHeight="1">
      <c r="A53" s="280">
        <v>11</v>
      </c>
      <c r="B53" s="119" t="s">
        <v>541</v>
      </c>
      <c r="C53" s="158" t="s">
        <v>542</v>
      </c>
      <c r="D53" s="280" t="s">
        <v>499</v>
      </c>
      <c r="E53" s="10">
        <f t="shared" si="2"/>
        <v>228000</v>
      </c>
      <c r="F53" s="10">
        <v>0</v>
      </c>
      <c r="G53" s="10">
        <v>228000</v>
      </c>
      <c r="H53" s="10">
        <v>0</v>
      </c>
    </row>
    <row r="54" spans="1:9" ht="42.75" customHeight="1">
      <c r="A54" s="137">
        <v>12</v>
      </c>
      <c r="B54" s="119" t="s">
        <v>385</v>
      </c>
      <c r="C54" s="158" t="s">
        <v>386</v>
      </c>
      <c r="D54" s="137">
        <v>550</v>
      </c>
      <c r="E54" s="10">
        <f t="shared" si="2"/>
        <v>200000</v>
      </c>
      <c r="F54" s="10">
        <v>0</v>
      </c>
      <c r="G54" s="10">
        <v>200000</v>
      </c>
      <c r="H54" s="10">
        <v>0</v>
      </c>
    </row>
    <row r="55" spans="1:9" ht="51">
      <c r="A55" s="274">
        <v>13</v>
      </c>
      <c r="B55" s="119" t="s">
        <v>496</v>
      </c>
      <c r="C55" s="158" t="s">
        <v>381</v>
      </c>
      <c r="D55" s="274">
        <v>20</v>
      </c>
      <c r="E55" s="10">
        <f>F55+G55+H55</f>
        <v>50000</v>
      </c>
      <c r="F55" s="10">
        <v>0</v>
      </c>
      <c r="G55" s="10">
        <v>50000</v>
      </c>
      <c r="H55" s="10">
        <v>0</v>
      </c>
    </row>
    <row r="56" spans="1:9" ht="31.5">
      <c r="A56" s="137">
        <v>14</v>
      </c>
      <c r="B56" s="119" t="s">
        <v>387</v>
      </c>
      <c r="C56" s="158" t="s">
        <v>375</v>
      </c>
      <c r="D56" s="137">
        <v>400</v>
      </c>
      <c r="E56" s="10">
        <f t="shared" si="2"/>
        <v>860000</v>
      </c>
      <c r="F56" s="10">
        <v>0</v>
      </c>
      <c r="G56" s="10">
        <v>260000</v>
      </c>
      <c r="H56" s="10">
        <v>600000</v>
      </c>
    </row>
    <row r="57" spans="1:9" ht="63.75">
      <c r="A57" s="274">
        <v>15</v>
      </c>
      <c r="B57" s="119" t="s">
        <v>497</v>
      </c>
      <c r="C57" s="158" t="s">
        <v>498</v>
      </c>
      <c r="D57" s="274" t="s">
        <v>499</v>
      </c>
      <c r="E57" s="10">
        <f t="shared" ref="E57" si="3">F57+G57+H57</f>
        <v>100000</v>
      </c>
      <c r="F57" s="10">
        <v>0</v>
      </c>
      <c r="G57" s="10">
        <v>100000</v>
      </c>
      <c r="H57" s="10">
        <v>0</v>
      </c>
    </row>
    <row r="58" spans="1:9" ht="25.5">
      <c r="A58" s="280">
        <v>16</v>
      </c>
      <c r="B58" s="119" t="s">
        <v>539</v>
      </c>
      <c r="C58" s="158" t="s">
        <v>540</v>
      </c>
      <c r="D58" s="280">
        <v>25</v>
      </c>
      <c r="E58" s="10">
        <f t="shared" ref="E58" si="4">F58+G58+H58</f>
        <v>7000</v>
      </c>
      <c r="F58" s="10">
        <v>0</v>
      </c>
      <c r="G58" s="10">
        <v>7000</v>
      </c>
      <c r="H58" s="10">
        <v>0</v>
      </c>
    </row>
    <row r="59" spans="1:9" ht="25.5">
      <c r="A59" s="280">
        <v>17</v>
      </c>
      <c r="B59" s="119" t="s">
        <v>538</v>
      </c>
      <c r="C59" s="158" t="s">
        <v>540</v>
      </c>
      <c r="D59" s="280">
        <v>10</v>
      </c>
      <c r="E59" s="10">
        <f>F59+G59+H59</f>
        <v>15000</v>
      </c>
      <c r="F59" s="10">
        <v>0</v>
      </c>
      <c r="G59" s="10">
        <v>15000</v>
      </c>
      <c r="H59" s="10">
        <v>0</v>
      </c>
    </row>
    <row r="60" spans="1:9">
      <c r="A60" s="62"/>
      <c r="B60" s="62" t="s">
        <v>14</v>
      </c>
      <c r="C60" s="62" t="s">
        <v>7</v>
      </c>
      <c r="D60" s="62" t="s">
        <v>7</v>
      </c>
      <c r="E60" s="63">
        <f t="shared" si="2"/>
        <v>4053150</v>
      </c>
      <c r="F60" s="63">
        <f>SUM(F43:F59)</f>
        <v>0</v>
      </c>
      <c r="G60" s="63">
        <f>SUM(G43:G59)</f>
        <v>2793527</v>
      </c>
      <c r="H60" s="63">
        <f>SUM(H43:H59)</f>
        <v>1259623</v>
      </c>
    </row>
    <row r="61" spans="1:9">
      <c r="A61" s="156"/>
      <c r="B61" s="57"/>
      <c r="C61" s="57"/>
      <c r="D61" s="57"/>
      <c r="E61" s="57"/>
      <c r="F61" s="57"/>
      <c r="G61" s="57"/>
      <c r="H61" s="57"/>
    </row>
    <row r="62" spans="1:9">
      <c r="B62" s="57"/>
      <c r="C62" s="57"/>
      <c r="D62" s="57"/>
      <c r="E62" s="57"/>
      <c r="F62" s="57"/>
      <c r="G62" s="281"/>
      <c r="H62" s="57"/>
    </row>
  </sheetData>
  <mergeCells count="8">
    <mergeCell ref="F40:H40"/>
    <mergeCell ref="A25:E25"/>
    <mergeCell ref="A36:E36"/>
    <mergeCell ref="A40:A41"/>
    <mergeCell ref="B40:B41"/>
    <mergeCell ref="C40:C41"/>
    <mergeCell ref="D40:D41"/>
    <mergeCell ref="E40:E41"/>
  </mergeCells>
  <printOptions horizontalCentered="1"/>
  <pageMargins left="0.78740157480314965" right="0.19685039370078741" top="0.19685039370078741" bottom="0.19685039370078741" header="0" footer="0"/>
  <pageSetup paperSize="9" scale="69" fitToHeight="5" orientation="portrait"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H28"/>
  <sheetViews>
    <sheetView workbookViewId="0">
      <selection activeCell="B26" sqref="B26"/>
    </sheetView>
  </sheetViews>
  <sheetFormatPr defaultRowHeight="15.75"/>
  <cols>
    <col min="1" max="1" width="5.5703125" style="1" customWidth="1"/>
    <col min="2" max="2" width="42.85546875" style="1" customWidth="1"/>
    <col min="3" max="7" width="14.28515625" style="1" customWidth="1"/>
  </cols>
  <sheetData>
    <row r="1" spans="1:8">
      <c r="F1" s="57"/>
    </row>
    <row r="2" spans="1:8">
      <c r="A2" s="403" t="s">
        <v>259</v>
      </c>
      <c r="B2" s="403"/>
      <c r="C2" s="403"/>
      <c r="D2" s="403"/>
      <c r="F2" s="57"/>
    </row>
    <row r="3" spans="1:8">
      <c r="A3" s="3"/>
      <c r="F3" s="57"/>
    </row>
    <row r="4" spans="1:8">
      <c r="A4" s="2" t="s">
        <v>260</v>
      </c>
      <c r="F4" s="57"/>
    </row>
    <row r="5" spans="1:8">
      <c r="A5" s="2"/>
      <c r="F5" s="57"/>
    </row>
    <row r="6" spans="1:8">
      <c r="A6" s="309" t="s">
        <v>15</v>
      </c>
      <c r="B6" s="309" t="s">
        <v>13</v>
      </c>
      <c r="C6" s="309" t="s">
        <v>261</v>
      </c>
      <c r="D6" s="309" t="s">
        <v>262</v>
      </c>
      <c r="E6" s="370" t="s">
        <v>70</v>
      </c>
      <c r="F6" s="370"/>
      <c r="G6" s="370"/>
    </row>
    <row r="7" spans="1:8" ht="63">
      <c r="A7" s="309"/>
      <c r="B7" s="309"/>
      <c r="C7" s="309"/>
      <c r="D7" s="309"/>
      <c r="E7" s="100" t="s">
        <v>71</v>
      </c>
      <c r="F7" s="101" t="s">
        <v>72</v>
      </c>
      <c r="G7" s="100" t="s">
        <v>73</v>
      </c>
    </row>
    <row r="8" spans="1:8">
      <c r="A8" s="100">
        <v>1</v>
      </c>
      <c r="B8" s="100">
        <v>2</v>
      </c>
      <c r="C8" s="100">
        <v>3</v>
      </c>
      <c r="D8" s="100">
        <v>4</v>
      </c>
      <c r="E8" s="100">
        <v>5</v>
      </c>
      <c r="F8" s="101">
        <v>6</v>
      </c>
      <c r="G8" s="100">
        <v>7</v>
      </c>
    </row>
    <row r="9" spans="1:8" ht="70.5" customHeight="1">
      <c r="A9" s="101">
        <v>1</v>
      </c>
      <c r="B9" s="103" t="s">
        <v>458</v>
      </c>
      <c r="C9" s="102">
        <v>1</v>
      </c>
      <c r="D9" s="10">
        <f t="shared" ref="D9" si="0">E9+F9+G9</f>
        <v>66700</v>
      </c>
      <c r="E9" s="10">
        <v>0</v>
      </c>
      <c r="F9" s="10">
        <v>66700</v>
      </c>
      <c r="G9" s="10">
        <v>0</v>
      </c>
    </row>
    <row r="10" spans="1:8" s="96" customFormat="1" ht="52.5" customHeight="1">
      <c r="A10" s="101">
        <v>2</v>
      </c>
      <c r="B10" s="103" t="s">
        <v>263</v>
      </c>
      <c r="C10" s="102">
        <v>1</v>
      </c>
      <c r="D10" s="10">
        <f>E10+F10+G10</f>
        <v>39000</v>
      </c>
      <c r="E10" s="10">
        <v>0</v>
      </c>
      <c r="F10" s="10">
        <v>39000</v>
      </c>
      <c r="G10" s="10">
        <v>0</v>
      </c>
    </row>
    <row r="11" spans="1:8" s="95" customFormat="1" ht="19.5" customHeight="1">
      <c r="A11" s="101">
        <v>3</v>
      </c>
      <c r="B11" s="103" t="s">
        <v>264</v>
      </c>
      <c r="C11" s="102">
        <v>3</v>
      </c>
      <c r="D11" s="10">
        <f t="shared" ref="D11" si="1">E11+F11+G11</f>
        <v>250000</v>
      </c>
      <c r="E11" s="10">
        <v>0</v>
      </c>
      <c r="F11" s="10">
        <v>100000</v>
      </c>
      <c r="G11" s="10">
        <v>150000</v>
      </c>
      <c r="H11" s="57"/>
    </row>
    <row r="12" spans="1:8" ht="47.25" customHeight="1">
      <c r="A12" s="101">
        <v>4</v>
      </c>
      <c r="B12" s="103" t="s">
        <v>265</v>
      </c>
      <c r="C12" s="102">
        <v>1</v>
      </c>
      <c r="D12" s="10">
        <f>E12+F12+G12</f>
        <v>50000</v>
      </c>
      <c r="E12" s="10">
        <v>0</v>
      </c>
      <c r="F12" s="10">
        <v>20000</v>
      </c>
      <c r="G12" s="10">
        <v>30000</v>
      </c>
    </row>
    <row r="13" spans="1:8" ht="47.25" customHeight="1">
      <c r="A13" s="104">
        <v>5</v>
      </c>
      <c r="B13" s="108" t="s">
        <v>266</v>
      </c>
      <c r="C13" s="109">
        <v>1</v>
      </c>
      <c r="D13" s="105">
        <v>5900</v>
      </c>
      <c r="E13" s="105">
        <v>0</v>
      </c>
      <c r="F13" s="105">
        <v>5900</v>
      </c>
      <c r="G13" s="105">
        <v>0</v>
      </c>
    </row>
    <row r="14" spans="1:8" ht="41.25" customHeight="1">
      <c r="A14" s="229">
        <v>6</v>
      </c>
      <c r="B14" s="103" t="s">
        <v>267</v>
      </c>
      <c r="C14" s="102">
        <v>1</v>
      </c>
      <c r="D14" s="10">
        <f t="shared" ref="D14" si="2">E14+F14+G14</f>
        <v>25488</v>
      </c>
      <c r="E14" s="10">
        <v>0</v>
      </c>
      <c r="F14" s="10">
        <v>0</v>
      </c>
      <c r="G14" s="10">
        <v>25488</v>
      </c>
    </row>
    <row r="15" spans="1:8" ht="45">
      <c r="A15" s="229">
        <v>7</v>
      </c>
      <c r="B15" s="103" t="s">
        <v>268</v>
      </c>
      <c r="C15" s="102">
        <v>2</v>
      </c>
      <c r="D15" s="10">
        <f>E15+F15+G15</f>
        <v>139300</v>
      </c>
      <c r="E15" s="10">
        <v>0</v>
      </c>
      <c r="F15" s="10">
        <v>139300</v>
      </c>
      <c r="G15" s="10">
        <v>0</v>
      </c>
    </row>
    <row r="16" spans="1:8" ht="60" customHeight="1">
      <c r="A16" s="229">
        <v>8</v>
      </c>
      <c r="B16" s="103" t="s">
        <v>447</v>
      </c>
      <c r="C16" s="102">
        <v>2</v>
      </c>
      <c r="D16" s="10">
        <f>E16+F16+G16</f>
        <v>8987</v>
      </c>
      <c r="E16" s="10">
        <v>0</v>
      </c>
      <c r="F16" s="10">
        <v>8987</v>
      </c>
      <c r="G16" s="10">
        <v>0</v>
      </c>
      <c r="H16" s="106"/>
    </row>
    <row r="17" spans="1:7" ht="60">
      <c r="A17" s="229">
        <v>9</v>
      </c>
      <c r="B17" s="108" t="s">
        <v>269</v>
      </c>
      <c r="C17" s="109">
        <v>5</v>
      </c>
      <c r="D17" s="105">
        <f>E17+F17+G17</f>
        <v>500000</v>
      </c>
      <c r="E17" s="105">
        <v>0</v>
      </c>
      <c r="F17" s="105">
        <v>200000</v>
      </c>
      <c r="G17" s="10">
        <v>300000</v>
      </c>
    </row>
    <row r="18" spans="1:7" ht="30">
      <c r="A18" s="229">
        <v>10</v>
      </c>
      <c r="B18" s="103" t="s">
        <v>270</v>
      </c>
      <c r="C18" s="102">
        <v>1</v>
      </c>
      <c r="D18" s="10">
        <f t="shared" ref="D18:D25" si="3">E18+F18+G18</f>
        <v>10000</v>
      </c>
      <c r="E18" s="10">
        <v>0</v>
      </c>
      <c r="F18" s="10">
        <v>10000</v>
      </c>
      <c r="G18" s="10">
        <v>0</v>
      </c>
    </row>
    <row r="19" spans="1:7" ht="30">
      <c r="A19" s="101">
        <v>11</v>
      </c>
      <c r="B19" s="103" t="s">
        <v>271</v>
      </c>
      <c r="C19" s="102">
        <v>1</v>
      </c>
      <c r="D19" s="10">
        <f>E19+F19+G19</f>
        <v>40000</v>
      </c>
      <c r="E19" s="10">
        <v>0</v>
      </c>
      <c r="F19" s="10">
        <v>0</v>
      </c>
      <c r="G19" s="10">
        <v>40000</v>
      </c>
    </row>
    <row r="20" spans="1:7" ht="45">
      <c r="A20" s="274">
        <v>12</v>
      </c>
      <c r="B20" s="103" t="s">
        <v>500</v>
      </c>
      <c r="C20" s="102">
        <v>1</v>
      </c>
      <c r="D20" s="10">
        <f>E20+F20+G20</f>
        <v>120000</v>
      </c>
      <c r="E20" s="10">
        <v>0</v>
      </c>
      <c r="F20" s="10">
        <v>120000</v>
      </c>
      <c r="G20" s="10">
        <v>0</v>
      </c>
    </row>
    <row r="21" spans="1:7" ht="45">
      <c r="A21" s="274">
        <v>13</v>
      </c>
      <c r="B21" s="103" t="s">
        <v>501</v>
      </c>
      <c r="C21" s="102">
        <v>1</v>
      </c>
      <c r="D21" s="10">
        <f>E21+F21+G21</f>
        <v>120000</v>
      </c>
      <c r="E21" s="10">
        <v>0</v>
      </c>
      <c r="F21" s="10">
        <v>120000</v>
      </c>
      <c r="G21" s="10">
        <v>0</v>
      </c>
    </row>
    <row r="22" spans="1:7" ht="45">
      <c r="A22" s="274">
        <v>14</v>
      </c>
      <c r="B22" s="108" t="s">
        <v>502</v>
      </c>
      <c r="C22" s="109">
        <v>1</v>
      </c>
      <c r="D22" s="105">
        <f>E22+F22+G22</f>
        <v>76500</v>
      </c>
      <c r="E22" s="105">
        <v>0</v>
      </c>
      <c r="F22" s="105">
        <v>76500</v>
      </c>
      <c r="G22" s="10">
        <v>0</v>
      </c>
    </row>
    <row r="23" spans="1:7" ht="30">
      <c r="A23" s="274">
        <v>15</v>
      </c>
      <c r="B23" s="103" t="s">
        <v>503</v>
      </c>
      <c r="C23" s="102">
        <v>1</v>
      </c>
      <c r="D23" s="10">
        <f t="shared" ref="D23" si="4">E23+F23+G23</f>
        <v>85000</v>
      </c>
      <c r="E23" s="10">
        <v>0</v>
      </c>
      <c r="F23" s="10">
        <v>85000</v>
      </c>
      <c r="G23" s="10">
        <v>0</v>
      </c>
    </row>
    <row r="24" spans="1:7" ht="30">
      <c r="A24" s="274">
        <v>16</v>
      </c>
      <c r="B24" s="103" t="s">
        <v>504</v>
      </c>
      <c r="C24" s="102">
        <v>1</v>
      </c>
      <c r="D24" s="10">
        <f>E24+F24+G24</f>
        <v>75000</v>
      </c>
      <c r="E24" s="10">
        <v>0</v>
      </c>
      <c r="F24" s="10">
        <v>75000</v>
      </c>
      <c r="G24" s="10">
        <v>0</v>
      </c>
    </row>
    <row r="25" spans="1:7" ht="105">
      <c r="A25" s="101">
        <v>17</v>
      </c>
      <c r="B25" s="103" t="s">
        <v>438</v>
      </c>
      <c r="C25" s="102">
        <v>1</v>
      </c>
      <c r="D25" s="10">
        <f t="shared" si="3"/>
        <v>1133900</v>
      </c>
      <c r="E25" s="10">
        <v>1133900</v>
      </c>
      <c r="F25" s="10">
        <v>0</v>
      </c>
      <c r="G25" s="10">
        <v>0</v>
      </c>
    </row>
    <row r="26" spans="1:7" ht="48" customHeight="1">
      <c r="A26" s="280">
        <v>18</v>
      </c>
      <c r="B26" s="103" t="s">
        <v>543</v>
      </c>
      <c r="C26" s="102">
        <v>1</v>
      </c>
      <c r="D26" s="10">
        <f t="shared" ref="D26" si="5">E26+F26+G26</f>
        <v>300000</v>
      </c>
      <c r="E26" s="10">
        <v>0</v>
      </c>
      <c r="F26" s="10">
        <v>300000</v>
      </c>
      <c r="G26" s="10">
        <v>0</v>
      </c>
    </row>
    <row r="27" spans="1:7">
      <c r="A27" s="62"/>
      <c r="B27" s="62" t="s">
        <v>14</v>
      </c>
      <c r="C27" s="62" t="s">
        <v>7</v>
      </c>
      <c r="D27" s="63">
        <f>E27+F27+G27</f>
        <v>3045775</v>
      </c>
      <c r="E27" s="63">
        <f>SUM(E9:E26)</f>
        <v>1133900</v>
      </c>
      <c r="F27" s="63">
        <f>SUM(F9:F26)</f>
        <v>1366387</v>
      </c>
      <c r="G27" s="63">
        <f>SUM(G9:G26)</f>
        <v>545488</v>
      </c>
    </row>
    <row r="28" spans="1:7">
      <c r="F28" s="57"/>
    </row>
  </sheetData>
  <mergeCells count="6">
    <mergeCell ref="E6:G6"/>
    <mergeCell ref="A2:D2"/>
    <mergeCell ref="A6:A7"/>
    <mergeCell ref="B6:B7"/>
    <mergeCell ref="C6:C7"/>
    <mergeCell ref="D6:D7"/>
  </mergeCells>
  <pageMargins left="0.78740157480314965" right="0.19685039370078741" top="0.19685039370078741" bottom="0.19685039370078741" header="0.31496062992125984" footer="0.31496062992125984"/>
  <pageSetup paperSize="9" scale="77" fitToHeight="5" orientation="portrait" verticalDpi="0" r:id="rId1"/>
</worksheet>
</file>

<file path=xl/worksheets/sheet15.xml><?xml version="1.0" encoding="utf-8"?>
<worksheet xmlns="http://schemas.openxmlformats.org/spreadsheetml/2006/main" xmlns:r="http://schemas.openxmlformats.org/officeDocument/2006/relationships">
  <sheetPr>
    <pageSetUpPr fitToPage="1"/>
  </sheetPr>
  <dimension ref="A1:H11"/>
  <sheetViews>
    <sheetView workbookViewId="0"/>
  </sheetViews>
  <sheetFormatPr defaultRowHeight="15.75"/>
  <cols>
    <col min="1" max="1" width="5.5703125" style="1" customWidth="1"/>
    <col min="2" max="2" width="42.85546875" style="1" customWidth="1"/>
    <col min="3" max="7" width="14.28515625" style="1" customWidth="1"/>
  </cols>
  <sheetData>
    <row r="1" spans="1:8" ht="18.75" customHeight="1">
      <c r="F1" s="165"/>
    </row>
    <row r="2" spans="1:8">
      <c r="A2" s="403" t="s">
        <v>388</v>
      </c>
      <c r="B2" s="403"/>
      <c r="C2" s="403"/>
      <c r="D2" s="403"/>
      <c r="F2" s="57"/>
    </row>
    <row r="3" spans="1:8">
      <c r="A3" s="409" t="s">
        <v>260</v>
      </c>
      <c r="B3" s="409"/>
      <c r="C3" s="409"/>
      <c r="F3" s="57"/>
    </row>
    <row r="4" spans="1:8" hidden="1">
      <c r="A4" s="2" t="s">
        <v>260</v>
      </c>
      <c r="F4" s="57"/>
    </row>
    <row r="5" spans="1:8">
      <c r="A5" s="2"/>
      <c r="F5" s="57"/>
    </row>
    <row r="6" spans="1:8">
      <c r="A6" s="309" t="s">
        <v>15</v>
      </c>
      <c r="B6" s="309" t="s">
        <v>13</v>
      </c>
      <c r="C6" s="309" t="s">
        <v>261</v>
      </c>
      <c r="D6" s="309" t="s">
        <v>262</v>
      </c>
      <c r="E6" s="406" t="s">
        <v>70</v>
      </c>
      <c r="F6" s="407"/>
      <c r="G6" s="408"/>
    </row>
    <row r="7" spans="1:8" ht="63">
      <c r="A7" s="309"/>
      <c r="B7" s="309"/>
      <c r="C7" s="309"/>
      <c r="D7" s="309"/>
      <c r="E7" s="135" t="s">
        <v>71</v>
      </c>
      <c r="F7" s="137" t="s">
        <v>72</v>
      </c>
      <c r="G7" s="135" t="s">
        <v>73</v>
      </c>
    </row>
    <row r="8" spans="1:8">
      <c r="A8" s="135">
        <v>1</v>
      </c>
      <c r="B8" s="135">
        <v>2</v>
      </c>
      <c r="C8" s="135">
        <v>3</v>
      </c>
      <c r="D8" s="135">
        <v>4</v>
      </c>
      <c r="E8" s="135">
        <v>5</v>
      </c>
      <c r="F8" s="137">
        <v>6</v>
      </c>
      <c r="G8" s="135">
        <v>7</v>
      </c>
    </row>
    <row r="9" spans="1:8" ht="75">
      <c r="A9" s="137">
        <v>1</v>
      </c>
      <c r="B9" s="103" t="s">
        <v>530</v>
      </c>
      <c r="C9" s="102">
        <v>1</v>
      </c>
      <c r="D9" s="10">
        <f t="shared" ref="D9:D11" si="0">E9+F9+G9</f>
        <v>150000</v>
      </c>
      <c r="E9" s="10">
        <v>0</v>
      </c>
      <c r="F9" s="10">
        <v>30000</v>
      </c>
      <c r="G9" s="10">
        <v>120000</v>
      </c>
    </row>
    <row r="10" spans="1:8" ht="30">
      <c r="A10" s="137">
        <v>2</v>
      </c>
      <c r="B10" s="103" t="s">
        <v>389</v>
      </c>
      <c r="C10" s="102">
        <v>1</v>
      </c>
      <c r="D10" s="10">
        <f t="shared" si="0"/>
        <v>31000</v>
      </c>
      <c r="E10" s="10">
        <v>0</v>
      </c>
      <c r="F10" s="10">
        <v>0</v>
      </c>
      <c r="G10" s="10">
        <v>31000</v>
      </c>
      <c r="H10" s="202"/>
    </row>
    <row r="11" spans="1:8">
      <c r="A11" s="62"/>
      <c r="B11" s="62" t="s">
        <v>14</v>
      </c>
      <c r="C11" s="62" t="s">
        <v>7</v>
      </c>
      <c r="D11" s="63">
        <f t="shared" si="0"/>
        <v>181000</v>
      </c>
      <c r="E11" s="63">
        <f>SUM(E9:E10)</f>
        <v>0</v>
      </c>
      <c r="F11" s="63">
        <f>SUM(F9:F10)</f>
        <v>30000</v>
      </c>
      <c r="G11" s="63">
        <f>SUM(G9:G10)</f>
        <v>151000</v>
      </c>
    </row>
  </sheetData>
  <mergeCells count="7">
    <mergeCell ref="E6:G6"/>
    <mergeCell ref="A2:D2"/>
    <mergeCell ref="A3:C3"/>
    <mergeCell ref="A6:A7"/>
    <mergeCell ref="B6:B7"/>
    <mergeCell ref="C6:C7"/>
    <mergeCell ref="D6:D7"/>
  </mergeCells>
  <pageMargins left="0.78740157480314965" right="0.19685039370078741" top="0.19685039370078741" bottom="0.19685039370078741" header="0.31496062992125984" footer="0.31496062992125984"/>
  <pageSetup paperSize="9" scale="77" fitToHeight="5"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H15"/>
  <sheetViews>
    <sheetView zoomScaleNormal="100" workbookViewId="0">
      <selection activeCell="G15" sqref="G15"/>
    </sheetView>
  </sheetViews>
  <sheetFormatPr defaultRowHeight="15.75"/>
  <cols>
    <col min="1" max="1" width="5.7109375" style="1" customWidth="1"/>
    <col min="2" max="2" width="42.85546875" style="1" customWidth="1"/>
    <col min="3" max="3" width="14.140625" style="1" customWidth="1"/>
    <col min="4" max="4" width="14.28515625" style="1" customWidth="1"/>
    <col min="5" max="5" width="14.140625" style="1" customWidth="1"/>
    <col min="6" max="6" width="14.28515625" style="1" customWidth="1"/>
    <col min="7" max="8" width="14.140625" style="1" customWidth="1"/>
    <col min="9" max="16384" width="9.140625" style="1"/>
  </cols>
  <sheetData>
    <row r="1" spans="1:8">
      <c r="C1" s="57"/>
      <c r="F1" s="57"/>
      <c r="H1" s="57"/>
    </row>
    <row r="2" spans="1:8">
      <c r="A2" s="403" t="s">
        <v>390</v>
      </c>
      <c r="B2" s="403"/>
      <c r="C2" s="403"/>
      <c r="D2" s="403"/>
      <c r="E2" s="403"/>
      <c r="F2" s="145"/>
      <c r="G2" s="123"/>
      <c r="H2" s="57"/>
    </row>
    <row r="3" spans="1:8">
      <c r="A3" s="123"/>
      <c r="C3" s="57"/>
      <c r="F3" s="57"/>
      <c r="H3" s="57"/>
    </row>
    <row r="4" spans="1:8">
      <c r="A4" s="2" t="s">
        <v>288</v>
      </c>
      <c r="C4" s="57"/>
      <c r="F4" s="57"/>
      <c r="H4" s="57"/>
    </row>
    <row r="5" spans="1:8" ht="15.75" customHeight="1">
      <c r="A5" s="2"/>
      <c r="C5" s="57"/>
      <c r="F5" s="57"/>
      <c r="H5" s="57"/>
    </row>
    <row r="6" spans="1:8">
      <c r="A6" s="309" t="s">
        <v>15</v>
      </c>
      <c r="B6" s="309" t="s">
        <v>13</v>
      </c>
      <c r="C6" s="355" t="s">
        <v>299</v>
      </c>
      <c r="D6" s="309" t="s">
        <v>391</v>
      </c>
      <c r="E6" s="309" t="s">
        <v>392</v>
      </c>
      <c r="F6" s="370" t="s">
        <v>70</v>
      </c>
      <c r="G6" s="370"/>
      <c r="H6" s="370"/>
    </row>
    <row r="7" spans="1:8" ht="63">
      <c r="A7" s="309"/>
      <c r="B7" s="309"/>
      <c r="C7" s="355"/>
      <c r="D7" s="309"/>
      <c r="E7" s="309"/>
      <c r="F7" s="137" t="s">
        <v>71</v>
      </c>
      <c r="G7" s="135" t="s">
        <v>72</v>
      </c>
      <c r="H7" s="137" t="s">
        <v>73</v>
      </c>
    </row>
    <row r="8" spans="1:8">
      <c r="A8" s="135">
        <v>1</v>
      </c>
      <c r="B8" s="135">
        <v>2</v>
      </c>
      <c r="C8" s="137">
        <v>3</v>
      </c>
      <c r="D8" s="135">
        <v>4</v>
      </c>
      <c r="E8" s="135">
        <v>5</v>
      </c>
      <c r="F8" s="137">
        <v>6</v>
      </c>
      <c r="G8" s="135">
        <v>7</v>
      </c>
      <c r="H8" s="137">
        <v>8</v>
      </c>
    </row>
    <row r="9" spans="1:8" ht="31.5">
      <c r="A9" s="233">
        <v>1</v>
      </c>
      <c r="B9" s="119" t="s">
        <v>461</v>
      </c>
      <c r="C9" s="233">
        <v>3</v>
      </c>
      <c r="D9" s="10">
        <v>35000</v>
      </c>
      <c r="E9" s="10">
        <f t="shared" ref="E9" si="0">F9+G9+H9</f>
        <v>105000</v>
      </c>
      <c r="F9" s="10">
        <v>0</v>
      </c>
      <c r="G9" s="10">
        <v>70000</v>
      </c>
      <c r="H9" s="10">
        <v>35000</v>
      </c>
    </row>
    <row r="10" spans="1:8" ht="86.25" customHeight="1">
      <c r="A10" s="233">
        <v>2</v>
      </c>
      <c r="B10" s="119" t="s">
        <v>478</v>
      </c>
      <c r="C10" s="233">
        <v>100</v>
      </c>
      <c r="D10" s="10">
        <v>1500</v>
      </c>
      <c r="E10" s="10">
        <f t="shared" ref="E10:E15" si="1">F10+G10+H10</f>
        <v>150000</v>
      </c>
      <c r="F10" s="10">
        <v>0</v>
      </c>
      <c r="G10" s="10">
        <v>150000</v>
      </c>
      <c r="H10" s="10">
        <v>0</v>
      </c>
    </row>
    <row r="11" spans="1:8" ht="47.25">
      <c r="A11" s="233">
        <v>3</v>
      </c>
      <c r="B11" s="119" t="s">
        <v>536</v>
      </c>
      <c r="C11" s="233">
        <v>10</v>
      </c>
      <c r="D11" s="10">
        <v>3000</v>
      </c>
      <c r="E11" s="10">
        <f t="shared" si="1"/>
        <v>30000</v>
      </c>
      <c r="F11" s="10">
        <v>0</v>
      </c>
      <c r="G11" s="10">
        <v>15000</v>
      </c>
      <c r="H11" s="10">
        <v>15000</v>
      </c>
    </row>
    <row r="12" spans="1:8" ht="31.5">
      <c r="A12" s="291">
        <v>4</v>
      </c>
      <c r="B12" s="292" t="s">
        <v>535</v>
      </c>
      <c r="C12" s="291">
        <v>5</v>
      </c>
      <c r="D12" s="293">
        <v>10000</v>
      </c>
      <c r="E12" s="293">
        <f t="shared" si="1"/>
        <v>50000</v>
      </c>
      <c r="F12" s="293">
        <v>0</v>
      </c>
      <c r="G12" s="293">
        <v>50000</v>
      </c>
      <c r="H12" s="293">
        <v>0</v>
      </c>
    </row>
    <row r="13" spans="1:8" ht="78.75">
      <c r="A13" s="291">
        <v>5</v>
      </c>
      <c r="B13" s="292" t="s">
        <v>534</v>
      </c>
      <c r="C13" s="291">
        <v>3</v>
      </c>
      <c r="D13" s="293">
        <v>40000</v>
      </c>
      <c r="E13" s="293">
        <f t="shared" si="1"/>
        <v>120000</v>
      </c>
      <c r="F13" s="293">
        <v>0</v>
      </c>
      <c r="G13" s="293">
        <v>120000</v>
      </c>
      <c r="H13" s="293">
        <v>0</v>
      </c>
    </row>
    <row r="14" spans="1:8" ht="68.25" customHeight="1">
      <c r="A14" s="291">
        <v>6</v>
      </c>
      <c r="B14" s="292" t="s">
        <v>544</v>
      </c>
      <c r="C14" s="291">
        <v>1</v>
      </c>
      <c r="D14" s="293">
        <v>100000</v>
      </c>
      <c r="E14" s="293">
        <f t="shared" si="1"/>
        <v>100000</v>
      </c>
      <c r="F14" s="293">
        <v>0</v>
      </c>
      <c r="G14" s="293">
        <v>100000</v>
      </c>
      <c r="H14" s="293">
        <v>0</v>
      </c>
    </row>
    <row r="15" spans="1:8">
      <c r="A15" s="126"/>
      <c r="B15" s="126" t="s">
        <v>14</v>
      </c>
      <c r="C15" s="62"/>
      <c r="D15" s="126" t="s">
        <v>7</v>
      </c>
      <c r="E15" s="127">
        <f t="shared" si="1"/>
        <v>555000</v>
      </c>
      <c r="F15" s="63">
        <f>SUM(F9:F14)</f>
        <v>0</v>
      </c>
      <c r="G15" s="63">
        <f>SUM(G9:G14)</f>
        <v>505000</v>
      </c>
      <c r="H15" s="63">
        <f>SUM(H9:H14)</f>
        <v>50000</v>
      </c>
    </row>
  </sheetData>
  <mergeCells count="7">
    <mergeCell ref="F6:H6"/>
    <mergeCell ref="A2:E2"/>
    <mergeCell ref="A6:A7"/>
    <mergeCell ref="B6:B7"/>
    <mergeCell ref="C6:C7"/>
    <mergeCell ref="D6:D7"/>
    <mergeCell ref="E6:E7"/>
  </mergeCells>
  <printOptions horizontalCentered="1"/>
  <pageMargins left="0.78740157480314965" right="0.39370078740157483" top="0.39370078740157483" bottom="0.39370078740157483" header="0" footer="0"/>
  <pageSetup paperSize="9" scale="67" fitToHeight="5" orientation="portrait" verticalDpi="0" r:id="rId1"/>
</worksheet>
</file>

<file path=xl/worksheets/sheet17.xml><?xml version="1.0" encoding="utf-8"?>
<worksheet xmlns="http://schemas.openxmlformats.org/spreadsheetml/2006/main" xmlns:r="http://schemas.openxmlformats.org/officeDocument/2006/relationships">
  <sheetPr>
    <pageSetUpPr fitToPage="1"/>
  </sheetPr>
  <dimension ref="A1:K43"/>
  <sheetViews>
    <sheetView zoomScaleNormal="100" workbookViewId="0"/>
  </sheetViews>
  <sheetFormatPr defaultRowHeight="15.75"/>
  <cols>
    <col min="1" max="1" width="5.7109375" style="1" customWidth="1"/>
    <col min="2" max="2" width="42.7109375" style="1" customWidth="1"/>
    <col min="3" max="3" width="14.140625" style="1" customWidth="1"/>
    <col min="4" max="4" width="14.28515625" style="1" customWidth="1"/>
    <col min="5" max="6" width="14.140625" style="1" customWidth="1"/>
    <col min="7" max="7" width="14.28515625" style="57" customWidth="1"/>
    <col min="8" max="8" width="14.140625" style="1" customWidth="1"/>
    <col min="9" max="11" width="20.28515625" style="1" customWidth="1"/>
    <col min="12" max="16384" width="9.140625" style="1"/>
  </cols>
  <sheetData>
    <row r="1" spans="1:11" s="57" customFormat="1"/>
    <row r="2" spans="1:11" s="57" customFormat="1">
      <c r="A2" s="354" t="s">
        <v>393</v>
      </c>
      <c r="B2" s="354"/>
      <c r="C2" s="354"/>
      <c r="D2" s="354"/>
      <c r="E2" s="354"/>
      <c r="F2" s="166"/>
      <c r="G2" s="166"/>
      <c r="H2" s="166"/>
      <c r="I2" s="166"/>
      <c r="J2" s="166"/>
      <c r="K2" s="166"/>
    </row>
    <row r="3" spans="1:11" s="57" customFormat="1">
      <c r="A3" s="166"/>
    </row>
    <row r="4" spans="1:11" s="57" customFormat="1">
      <c r="A4" s="60" t="s">
        <v>288</v>
      </c>
    </row>
    <row r="5" spans="1:11" s="57" customFormat="1">
      <c r="A5" s="60"/>
    </row>
    <row r="6" spans="1:11" s="57" customFormat="1" ht="15.75" customHeight="1">
      <c r="A6" s="355" t="s">
        <v>15</v>
      </c>
      <c r="B6" s="355" t="s">
        <v>13</v>
      </c>
      <c r="C6" s="355" t="s">
        <v>299</v>
      </c>
      <c r="D6" s="355" t="s">
        <v>391</v>
      </c>
      <c r="E6" s="355" t="s">
        <v>392</v>
      </c>
      <c r="F6" s="322" t="s">
        <v>70</v>
      </c>
      <c r="G6" s="322"/>
      <c r="H6" s="322"/>
    </row>
    <row r="7" spans="1:11" s="57" customFormat="1" ht="73.5" customHeight="1">
      <c r="A7" s="355"/>
      <c r="B7" s="355"/>
      <c r="C7" s="355"/>
      <c r="D7" s="355"/>
      <c r="E7" s="355"/>
      <c r="F7" s="137" t="s">
        <v>71</v>
      </c>
      <c r="G7" s="137" t="s">
        <v>72</v>
      </c>
      <c r="H7" s="137" t="s">
        <v>73</v>
      </c>
      <c r="I7" s="167"/>
      <c r="J7" s="167"/>
      <c r="K7" s="167"/>
    </row>
    <row r="8" spans="1:11" s="57" customFormat="1">
      <c r="A8" s="137">
        <v>1</v>
      </c>
      <c r="B8" s="137">
        <v>2</v>
      </c>
      <c r="C8" s="137">
        <v>3</v>
      </c>
      <c r="D8" s="137">
        <v>4</v>
      </c>
      <c r="E8" s="137">
        <v>5</v>
      </c>
      <c r="F8" s="137">
        <v>6</v>
      </c>
      <c r="G8" s="137">
        <v>7</v>
      </c>
      <c r="H8" s="137">
        <v>8</v>
      </c>
      <c r="I8" s="167"/>
      <c r="J8" s="167"/>
      <c r="K8" s="167"/>
    </row>
    <row r="9" spans="1:11" s="57" customFormat="1" ht="94.5">
      <c r="A9" s="294">
        <v>1</v>
      </c>
      <c r="B9" s="168" t="s">
        <v>394</v>
      </c>
      <c r="C9" s="10" t="s">
        <v>555</v>
      </c>
      <c r="D9" s="129" t="s">
        <v>456</v>
      </c>
      <c r="E9" s="10">
        <f>F9+G9+H9</f>
        <v>600000</v>
      </c>
      <c r="F9" s="10">
        <v>70000</v>
      </c>
      <c r="G9" s="10">
        <v>280000</v>
      </c>
      <c r="H9" s="10">
        <v>250000</v>
      </c>
      <c r="I9" s="169"/>
      <c r="J9" s="169"/>
      <c r="K9" s="169"/>
    </row>
    <row r="10" spans="1:11" s="57" customFormat="1" ht="78.75">
      <c r="A10" s="294">
        <v>2</v>
      </c>
      <c r="B10" s="170" t="s">
        <v>395</v>
      </c>
      <c r="C10" s="171" t="s">
        <v>556</v>
      </c>
      <c r="D10" s="172" t="s">
        <v>557</v>
      </c>
      <c r="E10" s="10">
        <f t="shared" ref="E10:E16" si="0">F10+G10+H10</f>
        <v>600000</v>
      </c>
      <c r="F10" s="172">
        <v>0</v>
      </c>
      <c r="G10" s="172">
        <v>520000</v>
      </c>
      <c r="H10" s="172">
        <v>80000</v>
      </c>
      <c r="I10" s="173"/>
      <c r="J10" s="173"/>
      <c r="K10" s="173"/>
    </row>
    <row r="11" spans="1:11" s="57" customFormat="1" ht="98.25" customHeight="1">
      <c r="A11" s="294">
        <v>3</v>
      </c>
      <c r="B11" s="170" t="s">
        <v>554</v>
      </c>
      <c r="C11" s="171" t="s">
        <v>558</v>
      </c>
      <c r="D11" s="172" t="s">
        <v>454</v>
      </c>
      <c r="E11" s="10">
        <f t="shared" si="0"/>
        <v>500000</v>
      </c>
      <c r="F11" s="172">
        <v>0</v>
      </c>
      <c r="G11" s="172">
        <v>200000</v>
      </c>
      <c r="H11" s="172">
        <v>300000</v>
      </c>
      <c r="I11" s="173"/>
      <c r="J11" s="173"/>
      <c r="K11" s="173"/>
    </row>
    <row r="12" spans="1:11" s="57" customFormat="1" ht="67.5" customHeight="1">
      <c r="A12" s="294">
        <v>4</v>
      </c>
      <c r="B12" s="170" t="s">
        <v>553</v>
      </c>
      <c r="C12" s="171" t="s">
        <v>559</v>
      </c>
      <c r="D12" s="172" t="s">
        <v>560</v>
      </c>
      <c r="E12" s="10">
        <f t="shared" ref="E12" si="1">F12+G12+H12</f>
        <v>200000</v>
      </c>
      <c r="F12" s="172">
        <v>0</v>
      </c>
      <c r="G12" s="172">
        <v>100000</v>
      </c>
      <c r="H12" s="172">
        <v>100000</v>
      </c>
      <c r="I12" s="173"/>
      <c r="J12" s="173"/>
      <c r="K12" s="173"/>
    </row>
    <row r="13" spans="1:11" s="57" customFormat="1" ht="63">
      <c r="A13" s="294">
        <v>5</v>
      </c>
      <c r="B13" s="170" t="s">
        <v>396</v>
      </c>
      <c r="C13" s="171" t="s">
        <v>561</v>
      </c>
      <c r="D13" s="172" t="s">
        <v>455</v>
      </c>
      <c r="E13" s="10">
        <f t="shared" si="0"/>
        <v>750000</v>
      </c>
      <c r="F13" s="172">
        <v>50000</v>
      </c>
      <c r="G13" s="172">
        <v>700000</v>
      </c>
      <c r="H13" s="172">
        <v>0</v>
      </c>
      <c r="I13" s="173"/>
      <c r="J13" s="173"/>
      <c r="K13" s="173"/>
    </row>
    <row r="14" spans="1:11" s="57" customFormat="1" ht="84.75" customHeight="1">
      <c r="A14" s="294">
        <v>6</v>
      </c>
      <c r="B14" s="170" t="s">
        <v>397</v>
      </c>
      <c r="C14" s="171" t="s">
        <v>562</v>
      </c>
      <c r="D14" s="172" t="s">
        <v>563</v>
      </c>
      <c r="E14" s="10">
        <f t="shared" si="0"/>
        <v>550000</v>
      </c>
      <c r="F14" s="172">
        <v>0</v>
      </c>
      <c r="G14" s="172">
        <v>500000</v>
      </c>
      <c r="H14" s="172">
        <v>50000</v>
      </c>
      <c r="I14" s="173"/>
      <c r="J14" s="173"/>
      <c r="K14" s="173"/>
    </row>
    <row r="15" spans="1:11" s="57" customFormat="1" ht="143.25" customHeight="1">
      <c r="A15" s="294">
        <v>7</v>
      </c>
      <c r="B15" s="170" t="s">
        <v>398</v>
      </c>
      <c r="C15" s="171" t="s">
        <v>564</v>
      </c>
      <c r="D15" s="172" t="s">
        <v>565</v>
      </c>
      <c r="E15" s="10">
        <f t="shared" si="0"/>
        <v>340000</v>
      </c>
      <c r="F15" s="172">
        <v>40000</v>
      </c>
      <c r="G15" s="172">
        <v>250000</v>
      </c>
      <c r="H15" s="172">
        <v>50000</v>
      </c>
      <c r="I15" s="175"/>
      <c r="J15" s="175"/>
      <c r="K15" s="175"/>
    </row>
    <row r="16" spans="1:11" s="57" customFormat="1" ht="141.75">
      <c r="A16" s="294">
        <v>8</v>
      </c>
      <c r="B16" s="170" t="s">
        <v>399</v>
      </c>
      <c r="C16" s="171" t="s">
        <v>566</v>
      </c>
      <c r="D16" s="172" t="s">
        <v>516</v>
      </c>
      <c r="E16" s="10">
        <f t="shared" si="0"/>
        <v>600000</v>
      </c>
      <c r="F16" s="172">
        <v>100000</v>
      </c>
      <c r="G16" s="172">
        <v>500000</v>
      </c>
      <c r="H16" s="172">
        <v>0</v>
      </c>
    </row>
    <row r="17" spans="1:8" s="57" customFormat="1" ht="94.5">
      <c r="A17" s="294">
        <v>9</v>
      </c>
      <c r="B17" s="170" t="s">
        <v>400</v>
      </c>
      <c r="C17" s="171" t="s">
        <v>567</v>
      </c>
      <c r="D17" s="172" t="s">
        <v>568</v>
      </c>
      <c r="E17" s="10">
        <f>F17+G17+H17</f>
        <v>4842031.83</v>
      </c>
      <c r="F17" s="172">
        <v>0</v>
      </c>
      <c r="G17" s="172">
        <v>4842031.83</v>
      </c>
      <c r="H17" s="172">
        <v>0</v>
      </c>
    </row>
    <row r="18" spans="1:8" s="57" customFormat="1" ht="78.75">
      <c r="A18" s="294">
        <v>10</v>
      </c>
      <c r="B18" s="170" t="s">
        <v>506</v>
      </c>
      <c r="C18" s="171" t="s">
        <v>537</v>
      </c>
      <c r="D18" s="172" t="s">
        <v>517</v>
      </c>
      <c r="E18" s="10">
        <f>F18+G18+H18</f>
        <v>300000</v>
      </c>
      <c r="F18" s="172">
        <v>0</v>
      </c>
      <c r="G18" s="172">
        <v>300000</v>
      </c>
      <c r="H18" s="172">
        <v>0</v>
      </c>
    </row>
    <row r="19" spans="1:8" s="57" customFormat="1" ht="78.75">
      <c r="A19" s="294">
        <v>11</v>
      </c>
      <c r="B19" s="174" t="s">
        <v>462</v>
      </c>
      <c r="C19" s="171" t="s">
        <v>569</v>
      </c>
      <c r="D19" s="172" t="s">
        <v>570</v>
      </c>
      <c r="E19" s="10">
        <f t="shared" ref="E19" si="2">F19+G19+H19</f>
        <v>500000</v>
      </c>
      <c r="F19" s="172">
        <v>0</v>
      </c>
      <c r="G19" s="172">
        <v>400000</v>
      </c>
      <c r="H19" s="172">
        <v>100000</v>
      </c>
    </row>
    <row r="20" spans="1:8" s="57" customFormat="1" ht="94.5">
      <c r="A20" s="294">
        <v>12</v>
      </c>
      <c r="B20" s="170" t="s">
        <v>401</v>
      </c>
      <c r="C20" s="171" t="s">
        <v>571</v>
      </c>
      <c r="D20" s="172" t="s">
        <v>572</v>
      </c>
      <c r="E20" s="10">
        <f t="shared" ref="E20:E23" si="3">F20+G20+H20</f>
        <v>252314.6</v>
      </c>
      <c r="F20" s="172">
        <v>0</v>
      </c>
      <c r="G20" s="172">
        <v>252314.6</v>
      </c>
      <c r="H20" s="172">
        <v>0</v>
      </c>
    </row>
    <row r="21" spans="1:8" s="57" customFormat="1" ht="94.5">
      <c r="A21" s="294">
        <v>13</v>
      </c>
      <c r="B21" s="170" t="s">
        <v>402</v>
      </c>
      <c r="C21" s="171" t="s">
        <v>545</v>
      </c>
      <c r="D21" s="172" t="s">
        <v>482</v>
      </c>
      <c r="E21" s="10">
        <f t="shared" si="3"/>
        <v>6534296.25</v>
      </c>
      <c r="F21" s="172">
        <v>0</v>
      </c>
      <c r="G21" s="172">
        <v>5703778.2999999998</v>
      </c>
      <c r="H21" s="172">
        <v>830517.95</v>
      </c>
    </row>
    <row r="22" spans="1:8" s="57" customFormat="1" ht="47.25">
      <c r="A22" s="294">
        <v>14</v>
      </c>
      <c r="B22" s="170" t="s">
        <v>403</v>
      </c>
      <c r="C22" s="171" t="s">
        <v>546</v>
      </c>
      <c r="D22" s="172" t="s">
        <v>547</v>
      </c>
      <c r="E22" s="10">
        <f t="shared" si="3"/>
        <v>222314.23</v>
      </c>
      <c r="F22" s="172">
        <v>22314.23</v>
      </c>
      <c r="G22" s="172">
        <v>200000</v>
      </c>
      <c r="H22" s="172">
        <v>0</v>
      </c>
    </row>
    <row r="23" spans="1:8" s="57" customFormat="1" ht="78.75">
      <c r="A23" s="294">
        <v>15</v>
      </c>
      <c r="B23" s="170" t="s">
        <v>404</v>
      </c>
      <c r="C23" s="171" t="s">
        <v>573</v>
      </c>
      <c r="D23" s="172" t="s">
        <v>574</v>
      </c>
      <c r="E23" s="10">
        <f t="shared" si="3"/>
        <v>100000</v>
      </c>
      <c r="F23" s="172">
        <v>0</v>
      </c>
      <c r="G23" s="172">
        <v>50000</v>
      </c>
      <c r="H23" s="172">
        <v>50000</v>
      </c>
    </row>
    <row r="24" spans="1:8" s="57" customFormat="1" ht="61.5" customHeight="1">
      <c r="A24" s="294">
        <v>16</v>
      </c>
      <c r="B24" s="176" t="s">
        <v>405</v>
      </c>
      <c r="C24" s="177" t="s">
        <v>406</v>
      </c>
      <c r="D24" s="10"/>
      <c r="E24" s="10">
        <f>F24+G24+H24</f>
        <v>742787.63</v>
      </c>
      <c r="F24" s="10">
        <v>0</v>
      </c>
      <c r="G24" s="177">
        <v>742787.63</v>
      </c>
      <c r="H24" s="177">
        <v>0</v>
      </c>
    </row>
    <row r="25" spans="1:8" s="57" customFormat="1" ht="63">
      <c r="A25" s="294">
        <v>17</v>
      </c>
      <c r="B25" s="174" t="s">
        <v>407</v>
      </c>
      <c r="C25" s="171" t="s">
        <v>575</v>
      </c>
      <c r="D25" s="172" t="s">
        <v>576</v>
      </c>
      <c r="E25" s="10">
        <f t="shared" ref="E25:E30" si="4">F25+G25+H25</f>
        <v>600000</v>
      </c>
      <c r="F25" s="172">
        <v>100000</v>
      </c>
      <c r="G25" s="172">
        <v>500000</v>
      </c>
      <c r="H25" s="172">
        <v>0</v>
      </c>
    </row>
    <row r="26" spans="1:8" ht="78.75">
      <c r="A26" s="294">
        <v>18</v>
      </c>
      <c r="B26" s="174" t="s">
        <v>408</v>
      </c>
      <c r="C26" s="171" t="s">
        <v>577</v>
      </c>
      <c r="D26" s="172" t="s">
        <v>578</v>
      </c>
      <c r="E26" s="10">
        <f t="shared" si="4"/>
        <v>848196.58000000007</v>
      </c>
      <c r="F26" s="172">
        <v>0</v>
      </c>
      <c r="G26" s="172">
        <v>350000</v>
      </c>
      <c r="H26" s="172">
        <v>498196.58</v>
      </c>
    </row>
    <row r="27" spans="1:8" ht="66.75" customHeight="1">
      <c r="A27" s="294">
        <v>19</v>
      </c>
      <c r="B27" s="174" t="s">
        <v>409</v>
      </c>
      <c r="C27" s="171" t="s">
        <v>548</v>
      </c>
      <c r="D27" s="172" t="s">
        <v>549</v>
      </c>
      <c r="E27" s="10">
        <f t="shared" si="4"/>
        <v>61846.12</v>
      </c>
      <c r="F27" s="172">
        <v>0</v>
      </c>
      <c r="G27" s="172">
        <v>50000</v>
      </c>
      <c r="H27" s="172">
        <v>11846.12</v>
      </c>
    </row>
    <row r="28" spans="1:8" ht="47.25">
      <c r="A28" s="294">
        <v>20</v>
      </c>
      <c r="B28" s="174" t="s">
        <v>410</v>
      </c>
      <c r="C28" s="171" t="s">
        <v>579</v>
      </c>
      <c r="D28" s="172" t="s">
        <v>457</v>
      </c>
      <c r="E28" s="10">
        <f t="shared" si="4"/>
        <v>535000</v>
      </c>
      <c r="F28" s="172">
        <v>0</v>
      </c>
      <c r="G28" s="172">
        <v>535000</v>
      </c>
      <c r="H28" s="172">
        <v>0</v>
      </c>
    </row>
    <row r="29" spans="1:8" ht="78.75">
      <c r="A29" s="294">
        <v>21</v>
      </c>
      <c r="B29" s="170" t="s">
        <v>446</v>
      </c>
      <c r="C29" s="171" t="s">
        <v>580</v>
      </c>
      <c r="D29" s="172" t="s">
        <v>519</v>
      </c>
      <c r="E29" s="10">
        <f t="shared" si="4"/>
        <v>300000</v>
      </c>
      <c r="F29" s="172">
        <v>0</v>
      </c>
      <c r="G29" s="172">
        <v>150000</v>
      </c>
      <c r="H29" s="172">
        <v>150000</v>
      </c>
    </row>
    <row r="30" spans="1:8" ht="78.75">
      <c r="A30" s="294">
        <v>22</v>
      </c>
      <c r="B30" s="170" t="s">
        <v>514</v>
      </c>
      <c r="C30" s="171" t="s">
        <v>520</v>
      </c>
      <c r="D30" s="172" t="s">
        <v>533</v>
      </c>
      <c r="E30" s="10">
        <f t="shared" si="4"/>
        <v>600000</v>
      </c>
      <c r="F30" s="172">
        <v>0</v>
      </c>
      <c r="G30" s="172">
        <v>600000</v>
      </c>
      <c r="H30" s="172">
        <v>0</v>
      </c>
    </row>
    <row r="31" spans="1:8" ht="30.75" customHeight="1">
      <c r="A31" s="294">
        <v>23</v>
      </c>
      <c r="B31" s="176" t="s">
        <v>507</v>
      </c>
      <c r="C31" s="171" t="s">
        <v>581</v>
      </c>
      <c r="D31" s="172" t="s">
        <v>515</v>
      </c>
      <c r="E31" s="10">
        <f>F31+G31+H31</f>
        <v>100000</v>
      </c>
      <c r="F31" s="10">
        <v>0</v>
      </c>
      <c r="G31" s="177">
        <v>100000</v>
      </c>
      <c r="H31" s="177">
        <v>0</v>
      </c>
    </row>
    <row r="32" spans="1:8" ht="30.75" customHeight="1">
      <c r="A32" s="294">
        <v>24</v>
      </c>
      <c r="B32" s="174" t="s">
        <v>531</v>
      </c>
      <c r="C32" s="171" t="s">
        <v>582</v>
      </c>
      <c r="D32" s="172" t="s">
        <v>515</v>
      </c>
      <c r="E32" s="10">
        <f t="shared" ref="E32" si="5">F32+G32+H32</f>
        <v>250000</v>
      </c>
      <c r="F32" s="172">
        <v>0</v>
      </c>
      <c r="G32" s="172">
        <v>250000</v>
      </c>
      <c r="H32" s="172">
        <v>0</v>
      </c>
    </row>
    <row r="33" spans="1:8" ht="176.25" customHeight="1">
      <c r="A33" s="294">
        <v>25</v>
      </c>
      <c r="B33" s="174" t="s">
        <v>508</v>
      </c>
      <c r="C33" s="171" t="s">
        <v>583</v>
      </c>
      <c r="D33" s="172" t="s">
        <v>584</v>
      </c>
      <c r="E33" s="10">
        <f t="shared" ref="E33:E37" si="6">F33+G33+H33</f>
        <v>250000</v>
      </c>
      <c r="F33" s="172">
        <v>0</v>
      </c>
      <c r="G33" s="172">
        <v>250000</v>
      </c>
      <c r="H33" s="172">
        <v>0</v>
      </c>
    </row>
    <row r="34" spans="1:8" ht="94.5">
      <c r="A34" s="294">
        <v>26</v>
      </c>
      <c r="B34" s="174" t="s">
        <v>521</v>
      </c>
      <c r="C34" s="171" t="s">
        <v>550</v>
      </c>
      <c r="D34" s="172" t="s">
        <v>551</v>
      </c>
      <c r="E34" s="10">
        <f t="shared" si="6"/>
        <v>50000</v>
      </c>
      <c r="F34" s="172">
        <v>0</v>
      </c>
      <c r="G34" s="172">
        <v>0</v>
      </c>
      <c r="H34" s="172">
        <v>50000</v>
      </c>
    </row>
    <row r="35" spans="1:8" ht="47.25">
      <c r="A35" s="294">
        <v>27</v>
      </c>
      <c r="B35" s="174" t="s">
        <v>509</v>
      </c>
      <c r="C35" s="171" t="s">
        <v>585</v>
      </c>
      <c r="D35" s="172" t="s">
        <v>522</v>
      </c>
      <c r="E35" s="10">
        <f t="shared" si="6"/>
        <v>100000</v>
      </c>
      <c r="F35" s="172">
        <v>0</v>
      </c>
      <c r="G35" s="172">
        <v>100000</v>
      </c>
      <c r="H35" s="172">
        <v>0</v>
      </c>
    </row>
    <row r="36" spans="1:8" ht="63">
      <c r="A36" s="294">
        <v>28</v>
      </c>
      <c r="B36" s="174" t="s">
        <v>511</v>
      </c>
      <c r="C36" s="171" t="s">
        <v>586</v>
      </c>
      <c r="D36" s="172" t="s">
        <v>518</v>
      </c>
      <c r="E36" s="10">
        <f t="shared" si="6"/>
        <v>200000</v>
      </c>
      <c r="F36" s="172">
        <v>0</v>
      </c>
      <c r="G36" s="172">
        <v>200000</v>
      </c>
      <c r="H36" s="172">
        <v>0</v>
      </c>
    </row>
    <row r="37" spans="1:8" ht="31.5">
      <c r="A37" s="294">
        <v>29</v>
      </c>
      <c r="B37" s="170" t="s">
        <v>512</v>
      </c>
      <c r="C37" s="171" t="s">
        <v>552</v>
      </c>
      <c r="D37" s="172" t="s">
        <v>510</v>
      </c>
      <c r="E37" s="10">
        <f t="shared" si="6"/>
        <v>50000</v>
      </c>
      <c r="F37" s="172">
        <v>0</v>
      </c>
      <c r="G37" s="172">
        <v>50000</v>
      </c>
      <c r="H37" s="172">
        <v>0</v>
      </c>
    </row>
    <row r="38" spans="1:8" ht="31.5">
      <c r="A38" s="294">
        <v>30</v>
      </c>
      <c r="B38" s="174" t="s">
        <v>532</v>
      </c>
      <c r="C38" s="298" t="s">
        <v>587</v>
      </c>
      <c r="D38" s="172" t="s">
        <v>513</v>
      </c>
      <c r="E38" s="10">
        <f t="shared" ref="E38" si="7">F38+G38+H38</f>
        <v>100000</v>
      </c>
      <c r="F38" s="172">
        <v>0</v>
      </c>
      <c r="G38" s="172">
        <v>100000</v>
      </c>
      <c r="H38" s="172">
        <v>0</v>
      </c>
    </row>
    <row r="39" spans="1:8">
      <c r="A39" s="62"/>
      <c r="B39" s="62" t="s">
        <v>14</v>
      </c>
      <c r="C39" s="62"/>
      <c r="D39" s="62" t="s">
        <v>7</v>
      </c>
      <c r="E39" s="63">
        <f>F39+G39+H39</f>
        <v>21678787.239999998</v>
      </c>
      <c r="F39" s="63">
        <f>SUM(F9:F38)</f>
        <v>382314.23</v>
      </c>
      <c r="G39" s="63">
        <f>SUM(G9:G38)</f>
        <v>18775912.359999999</v>
      </c>
      <c r="H39" s="63">
        <f>SUM(H9:H38)</f>
        <v>2520560.65</v>
      </c>
    </row>
    <row r="40" spans="1:8">
      <c r="F40" s="178"/>
      <c r="G40" s="179"/>
    </row>
    <row r="41" spans="1:8">
      <c r="G41" s="179"/>
    </row>
    <row r="43" spans="1:8">
      <c r="G43" s="179"/>
    </row>
  </sheetData>
  <mergeCells count="7">
    <mergeCell ref="F6:H6"/>
    <mergeCell ref="A2:E2"/>
    <mergeCell ref="A6:A7"/>
    <mergeCell ref="B6:B7"/>
    <mergeCell ref="C6:C7"/>
    <mergeCell ref="D6:D7"/>
    <mergeCell ref="E6:E7"/>
  </mergeCells>
  <pageMargins left="0.78740157480314965" right="0.39370078740157483" top="0.39370078740157483" bottom="0.39370078740157483" header="0.31496062992125984" footer="0.31496062992125984"/>
  <pageSetup paperSize="9" scale="67" fitToHeight="5" orientation="portrait" verticalDpi="0" r:id="rId1"/>
</worksheet>
</file>

<file path=xl/worksheets/sheet18.xml><?xml version="1.0" encoding="utf-8"?>
<worksheet xmlns="http://schemas.openxmlformats.org/spreadsheetml/2006/main" xmlns:r="http://schemas.openxmlformats.org/officeDocument/2006/relationships">
  <sheetPr>
    <pageSetUpPr fitToPage="1"/>
  </sheetPr>
  <dimension ref="A1:K12"/>
  <sheetViews>
    <sheetView zoomScaleNormal="100" workbookViewId="0">
      <selection activeCell="B10" sqref="B10"/>
    </sheetView>
  </sheetViews>
  <sheetFormatPr defaultRowHeight="15.75"/>
  <cols>
    <col min="1" max="1" width="5.7109375" style="1" customWidth="1"/>
    <col min="2" max="2" width="42.7109375" style="1" customWidth="1"/>
    <col min="3" max="3" width="14.140625" style="1" customWidth="1"/>
    <col min="4" max="4" width="14.28515625" style="1" customWidth="1"/>
    <col min="5" max="6" width="14.140625" style="1" customWidth="1"/>
    <col min="7" max="7" width="14.28515625" style="1" customWidth="1"/>
    <col min="8" max="8" width="14.140625" style="1" customWidth="1"/>
    <col min="9" max="11" width="20.28515625" style="1" customWidth="1"/>
    <col min="12" max="16384" width="9.140625" style="1"/>
  </cols>
  <sheetData>
    <row r="1" spans="1:11" customFormat="1">
      <c r="A1" s="403" t="s">
        <v>428</v>
      </c>
      <c r="B1" s="403"/>
      <c r="C1" s="403"/>
      <c r="D1" s="403"/>
      <c r="E1" s="403"/>
      <c r="F1" s="403"/>
      <c r="G1" s="403"/>
      <c r="H1" s="403"/>
      <c r="I1" s="403"/>
      <c r="J1" s="403"/>
      <c r="K1" s="403"/>
    </row>
    <row r="2" spans="1:11" customFormat="1">
      <c r="A2" s="410" t="s">
        <v>429</v>
      </c>
      <c r="B2" s="410"/>
      <c r="C2" s="410"/>
      <c r="D2" s="410"/>
      <c r="E2" s="410"/>
      <c r="F2" s="410"/>
      <c r="G2" s="410"/>
    </row>
    <row r="3" spans="1:11" customFormat="1">
      <c r="A3" s="2" t="s">
        <v>260</v>
      </c>
      <c r="B3" s="1"/>
      <c r="C3" s="1"/>
      <c r="D3" s="1"/>
      <c r="E3" s="1"/>
      <c r="F3" s="1"/>
      <c r="G3" s="1"/>
    </row>
    <row r="4" spans="1:11" customFormat="1">
      <c r="A4" s="2"/>
      <c r="B4" s="1"/>
      <c r="C4" s="1"/>
      <c r="D4" s="1"/>
      <c r="E4" s="1"/>
      <c r="F4" s="1"/>
      <c r="G4" s="1"/>
    </row>
    <row r="5" spans="1:11" customFormat="1">
      <c r="A5" s="309" t="s">
        <v>15</v>
      </c>
      <c r="B5" s="309" t="s">
        <v>13</v>
      </c>
      <c r="C5" s="309" t="s">
        <v>261</v>
      </c>
      <c r="D5" s="309" t="s">
        <v>262</v>
      </c>
      <c r="E5" s="370" t="s">
        <v>70</v>
      </c>
      <c r="F5" s="370"/>
      <c r="G5" s="370"/>
    </row>
    <row r="6" spans="1:11" customFormat="1" ht="63">
      <c r="A6" s="309"/>
      <c r="B6" s="309"/>
      <c r="C6" s="309"/>
      <c r="D6" s="309"/>
      <c r="E6" s="135" t="s">
        <v>71</v>
      </c>
      <c r="F6" s="135" t="s">
        <v>72</v>
      </c>
      <c r="G6" s="135" t="s">
        <v>73</v>
      </c>
    </row>
    <row r="7" spans="1:11" customFormat="1">
      <c r="A7" s="135">
        <v>1</v>
      </c>
      <c r="B7" s="135">
        <v>2</v>
      </c>
      <c r="C7" s="135">
        <v>3</v>
      </c>
      <c r="D7" s="135">
        <v>4</v>
      </c>
      <c r="E7" s="135">
        <v>5</v>
      </c>
      <c r="F7" s="135">
        <v>6</v>
      </c>
      <c r="G7" s="135">
        <v>7</v>
      </c>
    </row>
    <row r="8" spans="1:11" s="96" customFormat="1" ht="70.5" customHeight="1">
      <c r="A8" s="137">
        <v>1</v>
      </c>
      <c r="B8" s="103" t="s">
        <v>430</v>
      </c>
      <c r="C8" s="102">
        <v>1</v>
      </c>
      <c r="D8" s="10">
        <f t="shared" ref="D8:D10" si="0">E8+F8+G8</f>
        <v>3900</v>
      </c>
      <c r="E8" s="10">
        <v>0</v>
      </c>
      <c r="F8" s="10">
        <v>0</v>
      </c>
      <c r="G8" s="10">
        <v>3900</v>
      </c>
    </row>
    <row r="9" spans="1:11" customFormat="1" ht="60">
      <c r="A9" s="137">
        <v>2</v>
      </c>
      <c r="B9" s="103" t="s">
        <v>453</v>
      </c>
      <c r="C9" s="102">
        <v>1</v>
      </c>
      <c r="D9" s="10">
        <f t="shared" si="0"/>
        <v>103421</v>
      </c>
      <c r="E9" s="10">
        <v>0</v>
      </c>
      <c r="F9" s="10">
        <v>0</v>
      </c>
      <c r="G9" s="10">
        <v>103421</v>
      </c>
    </row>
    <row r="10" spans="1:11" customFormat="1">
      <c r="A10" s="62"/>
      <c r="B10" s="62" t="s">
        <v>14</v>
      </c>
      <c r="C10" s="62" t="s">
        <v>7</v>
      </c>
      <c r="D10" s="63">
        <f t="shared" si="0"/>
        <v>107321</v>
      </c>
      <c r="E10" s="63">
        <f>SUM(E8:E9)</f>
        <v>0</v>
      </c>
      <c r="F10" s="63">
        <f>SUM(F8:F9)</f>
        <v>0</v>
      </c>
      <c r="G10" s="63">
        <f>SUM(G8:G9)</f>
        <v>107321</v>
      </c>
    </row>
    <row r="11" spans="1:11" customFormat="1" ht="15"/>
    <row r="12" spans="1:11">
      <c r="F12" s="178"/>
      <c r="G12" s="178"/>
    </row>
  </sheetData>
  <mergeCells count="7">
    <mergeCell ref="A1:K1"/>
    <mergeCell ref="A2:G2"/>
    <mergeCell ref="A5:A6"/>
    <mergeCell ref="B5:B6"/>
    <mergeCell ref="C5:C6"/>
    <mergeCell ref="D5:D6"/>
    <mergeCell ref="E5:G5"/>
  </mergeCells>
  <pageMargins left="0.78740157480314965" right="0.39370078740157483" top="0.39370078740157483" bottom="0.39370078740157483" header="0.31496062992125984" footer="0.31496062992125984"/>
  <pageSetup paperSize="9" scale="46" fitToHeight="5" orientation="portrait" verticalDpi="0" r:id="rId1"/>
</worksheet>
</file>

<file path=xl/worksheets/sheet19.xml><?xml version="1.0" encoding="utf-8"?>
<worksheet xmlns="http://schemas.openxmlformats.org/spreadsheetml/2006/main" xmlns:r="http://schemas.openxmlformats.org/officeDocument/2006/relationships">
  <dimension ref="A2:G22"/>
  <sheetViews>
    <sheetView workbookViewId="0">
      <selection activeCell="G21" sqref="G21"/>
    </sheetView>
  </sheetViews>
  <sheetFormatPr defaultRowHeight="15.75"/>
  <cols>
    <col min="1" max="1" width="5.7109375" style="1" customWidth="1"/>
    <col min="2" max="2" width="8.7109375" style="1" customWidth="1"/>
    <col min="3" max="3" width="42.7109375" style="1" customWidth="1"/>
    <col min="4" max="5" width="14.140625" style="1" customWidth="1"/>
    <col min="6" max="6" width="14.28515625" style="1" customWidth="1"/>
    <col min="7" max="7" width="14.140625" style="1" customWidth="1"/>
  </cols>
  <sheetData>
    <row r="2" spans="1:7">
      <c r="A2" s="138" t="s">
        <v>431</v>
      </c>
      <c r="B2" s="138"/>
      <c r="C2" s="138"/>
      <c r="D2" s="138"/>
      <c r="E2" s="138"/>
      <c r="F2" s="138"/>
      <c r="G2" s="138"/>
    </row>
    <row r="3" spans="1:7">
      <c r="A3" s="123"/>
      <c r="B3" s="123"/>
    </row>
    <row r="4" spans="1:7">
      <c r="A4" s="2"/>
      <c r="B4" s="2"/>
    </row>
    <row r="5" spans="1:7" ht="15.75" customHeight="1">
      <c r="A5" s="355" t="s">
        <v>15</v>
      </c>
      <c r="B5" s="366" t="s">
        <v>432</v>
      </c>
      <c r="C5" s="355" t="s">
        <v>433</v>
      </c>
      <c r="D5" s="355" t="s">
        <v>392</v>
      </c>
      <c r="E5" s="322" t="s">
        <v>70</v>
      </c>
      <c r="F5" s="322"/>
      <c r="G5" s="322"/>
    </row>
    <row r="6" spans="1:7" ht="63">
      <c r="A6" s="355"/>
      <c r="B6" s="367"/>
      <c r="C6" s="355"/>
      <c r="D6" s="355"/>
      <c r="E6" s="137" t="s">
        <v>71</v>
      </c>
      <c r="F6" s="137" t="s">
        <v>72</v>
      </c>
      <c r="G6" s="137" t="s">
        <v>73</v>
      </c>
    </row>
    <row r="7" spans="1:7">
      <c r="A7" s="137">
        <v>1</v>
      </c>
      <c r="B7" s="137"/>
      <c r="C7" s="137">
        <v>2</v>
      </c>
      <c r="D7" s="137">
        <v>5</v>
      </c>
      <c r="E7" s="137">
        <v>6</v>
      </c>
      <c r="F7" s="137">
        <v>7</v>
      </c>
      <c r="G7" s="137">
        <v>8</v>
      </c>
    </row>
    <row r="8" spans="1:7" ht="31.5">
      <c r="A8" s="137">
        <v>1</v>
      </c>
      <c r="B8" s="137">
        <v>340</v>
      </c>
      <c r="C8" s="199" t="s">
        <v>434</v>
      </c>
      <c r="D8" s="10">
        <f>E8+F8+G8</f>
        <v>312267.33</v>
      </c>
      <c r="E8" s="10">
        <v>0</v>
      </c>
      <c r="F8" s="10">
        <v>312267.33</v>
      </c>
      <c r="G8" s="10">
        <v>0</v>
      </c>
    </row>
    <row r="9" spans="1:7" ht="47.25">
      <c r="A9" s="137">
        <v>2</v>
      </c>
      <c r="B9" s="137">
        <v>226</v>
      </c>
      <c r="C9" s="199" t="s">
        <v>435</v>
      </c>
      <c r="D9" s="10">
        <f t="shared" ref="D9:D18" si="0">E9+F9+G9</f>
        <v>139300</v>
      </c>
      <c r="E9" s="177">
        <v>0</v>
      </c>
      <c r="F9" s="10">
        <v>139300</v>
      </c>
      <c r="G9" s="177">
        <v>0</v>
      </c>
    </row>
    <row r="10" spans="1:7" ht="47.25">
      <c r="A10" s="139">
        <v>3</v>
      </c>
      <c r="B10" s="139">
        <v>226</v>
      </c>
      <c r="C10" s="199" t="s">
        <v>448</v>
      </c>
      <c r="D10" s="10">
        <f t="shared" ref="D10" si="1">E10+F10+G10</f>
        <v>8986.5</v>
      </c>
      <c r="E10" s="177">
        <v>0</v>
      </c>
      <c r="F10" s="10">
        <v>8986.5</v>
      </c>
      <c r="G10" s="177">
        <v>0</v>
      </c>
    </row>
    <row r="11" spans="1:7" s="96" customFormat="1">
      <c r="A11" s="204">
        <v>4</v>
      </c>
      <c r="B11" s="137">
        <v>340</v>
      </c>
      <c r="C11" s="199" t="s">
        <v>436</v>
      </c>
      <c r="D11" s="10">
        <f t="shared" si="0"/>
        <v>2537770</v>
      </c>
      <c r="E11" s="177">
        <v>0</v>
      </c>
      <c r="F11" s="177">
        <v>2537770</v>
      </c>
      <c r="G11" s="177">
        <v>0</v>
      </c>
    </row>
    <row r="12" spans="1:7" s="96" customFormat="1" ht="31.5">
      <c r="A12" s="204">
        <v>5</v>
      </c>
      <c r="B12" s="139">
        <v>340</v>
      </c>
      <c r="C12" s="170" t="s">
        <v>449</v>
      </c>
      <c r="D12" s="10">
        <f t="shared" ref="D12:D14" si="2">E12+F12+G12</f>
        <v>52314.6</v>
      </c>
      <c r="E12" s="177">
        <v>0</v>
      </c>
      <c r="F12" s="177">
        <v>52314.6</v>
      </c>
      <c r="G12" s="177">
        <v>0</v>
      </c>
    </row>
    <row r="13" spans="1:7">
      <c r="A13" s="204">
        <v>6</v>
      </c>
      <c r="B13" s="139">
        <v>340</v>
      </c>
      <c r="C13" s="174" t="s">
        <v>451</v>
      </c>
      <c r="D13" s="10">
        <f t="shared" ref="D13" si="3">E13+F13+G13</f>
        <v>85800</v>
      </c>
      <c r="E13" s="177">
        <v>0</v>
      </c>
      <c r="F13" s="177">
        <v>85800</v>
      </c>
      <c r="G13" s="177">
        <v>0</v>
      </c>
    </row>
    <row r="14" spans="1:7">
      <c r="A14" s="204">
        <v>7</v>
      </c>
      <c r="B14" s="139">
        <v>226</v>
      </c>
      <c r="C14" s="103" t="s">
        <v>450</v>
      </c>
      <c r="D14" s="10">
        <f t="shared" si="2"/>
        <v>66700</v>
      </c>
      <c r="E14" s="177">
        <v>0</v>
      </c>
      <c r="F14" s="177">
        <v>66700</v>
      </c>
      <c r="G14" s="177">
        <v>0</v>
      </c>
    </row>
    <row r="15" spans="1:7" ht="60">
      <c r="A15" s="204">
        <v>8</v>
      </c>
      <c r="B15" s="139">
        <v>226</v>
      </c>
      <c r="C15" s="103" t="s">
        <v>263</v>
      </c>
      <c r="D15" s="10">
        <f t="shared" ref="D15" si="4">E15+F15+G15</f>
        <v>39000</v>
      </c>
      <c r="E15" s="177">
        <v>0</v>
      </c>
      <c r="F15" s="177">
        <v>39000</v>
      </c>
      <c r="G15" s="177">
        <v>0</v>
      </c>
    </row>
    <row r="16" spans="1:7" ht="63">
      <c r="A16" s="204">
        <v>9</v>
      </c>
      <c r="B16" s="137">
        <v>225</v>
      </c>
      <c r="C16" s="199" t="s">
        <v>437</v>
      </c>
      <c r="D16" s="10">
        <f t="shared" si="0"/>
        <v>89040</v>
      </c>
      <c r="E16" s="177">
        <v>0</v>
      </c>
      <c r="F16" s="177">
        <v>89040</v>
      </c>
      <c r="G16" s="177">
        <v>0</v>
      </c>
    </row>
    <row r="17" spans="1:7" ht="126">
      <c r="A17" s="204">
        <v>10</v>
      </c>
      <c r="B17" s="137">
        <v>226</v>
      </c>
      <c r="C17" s="199" t="s">
        <v>438</v>
      </c>
      <c r="D17" s="10">
        <f t="shared" si="0"/>
        <v>994983.95</v>
      </c>
      <c r="E17" s="177">
        <v>994983.95</v>
      </c>
      <c r="F17" s="177">
        <v>0</v>
      </c>
      <c r="G17" s="177">
        <v>0</v>
      </c>
    </row>
    <row r="18" spans="1:7" ht="63">
      <c r="A18" s="204">
        <v>11</v>
      </c>
      <c r="B18" s="204">
        <v>353</v>
      </c>
      <c r="C18" s="199" t="s">
        <v>439</v>
      </c>
      <c r="D18" s="10">
        <f t="shared" si="0"/>
        <v>3900</v>
      </c>
      <c r="E18" s="177">
        <v>0</v>
      </c>
      <c r="F18" s="177">
        <v>0</v>
      </c>
      <c r="G18" s="177">
        <v>3900</v>
      </c>
    </row>
    <row r="19" spans="1:7">
      <c r="A19" s="62"/>
      <c r="B19" s="62"/>
      <c r="C19" s="62" t="s">
        <v>14</v>
      </c>
      <c r="D19" s="63">
        <f>E19+F19+G19</f>
        <v>4330062.38</v>
      </c>
      <c r="E19" s="63">
        <f>SUM(E8:E18)</f>
        <v>994983.95</v>
      </c>
      <c r="F19" s="63">
        <f>SUM(F8:F18)</f>
        <v>3331178.43</v>
      </c>
      <c r="G19" s="63">
        <f>SUM(G8:G18)</f>
        <v>3900</v>
      </c>
    </row>
    <row r="20" spans="1:7">
      <c r="A20" s="57"/>
      <c r="B20" s="57"/>
      <c r="C20" s="57"/>
      <c r="D20" s="57"/>
      <c r="E20" s="179"/>
      <c r="F20" s="179"/>
      <c r="G20" s="179"/>
    </row>
    <row r="21" spans="1:7">
      <c r="A21" s="2"/>
      <c r="B21" s="2"/>
    </row>
    <row r="22" spans="1:7">
      <c r="E22" s="178"/>
      <c r="F22" s="178"/>
    </row>
  </sheetData>
  <mergeCells count="5">
    <mergeCell ref="A5:A6"/>
    <mergeCell ref="B5:B6"/>
    <mergeCell ref="C5:C6"/>
    <mergeCell ref="D5:D6"/>
    <mergeCell ref="E5:G5"/>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CU130"/>
  <sheetViews>
    <sheetView zoomScaleNormal="100" workbookViewId="0">
      <pane xSplit="4" ySplit="6" topLeftCell="E7" activePane="bottomRight" state="frozen"/>
      <selection pane="topRight" activeCell="E1" sqref="E1"/>
      <selection pane="bottomLeft" activeCell="A11" sqref="A11"/>
      <selection pane="bottomRight" activeCell="E47" sqref="E47"/>
    </sheetView>
  </sheetViews>
  <sheetFormatPr defaultRowHeight="15.75"/>
  <cols>
    <col min="1" max="1" width="55.140625" style="1" customWidth="1"/>
    <col min="2" max="2" width="7.85546875" style="1" customWidth="1"/>
    <col min="3" max="3" width="14.140625" style="1" customWidth="1"/>
    <col min="4" max="4" width="15.28515625" style="1" customWidth="1"/>
    <col min="5" max="5" width="15.85546875" style="57" customWidth="1"/>
    <col min="6" max="8" width="15.85546875" style="1" customWidth="1"/>
    <col min="9" max="16384" width="9.140625" style="1"/>
  </cols>
  <sheetData>
    <row r="1" spans="1:8">
      <c r="A1" s="57"/>
      <c r="B1" s="57"/>
      <c r="C1" s="57"/>
      <c r="D1" s="57"/>
      <c r="F1" s="57"/>
      <c r="G1" s="57"/>
      <c r="H1" s="57"/>
    </row>
    <row r="2" spans="1:8" ht="24" customHeight="1">
      <c r="A2" s="314" t="s">
        <v>97</v>
      </c>
      <c r="B2" s="314"/>
      <c r="C2" s="314"/>
      <c r="D2" s="314"/>
      <c r="E2" s="314"/>
      <c r="F2" s="314"/>
      <c r="G2" s="314"/>
      <c r="H2" s="314"/>
    </row>
    <row r="3" spans="1:8">
      <c r="A3" s="316" t="s">
        <v>213</v>
      </c>
      <c r="B3" s="316"/>
      <c r="C3" s="316"/>
      <c r="D3" s="316"/>
      <c r="E3" s="316"/>
      <c r="F3" s="316"/>
      <c r="G3" s="316"/>
      <c r="H3" s="316"/>
    </row>
    <row r="4" spans="1:8" ht="30" customHeight="1">
      <c r="A4" s="315" t="s">
        <v>2</v>
      </c>
      <c r="B4" s="315" t="s">
        <v>5</v>
      </c>
      <c r="C4" s="315" t="s">
        <v>141</v>
      </c>
      <c r="D4" s="315" t="s">
        <v>142</v>
      </c>
      <c r="E4" s="315" t="s">
        <v>244</v>
      </c>
      <c r="F4" s="315"/>
      <c r="G4" s="315"/>
      <c r="H4" s="315"/>
    </row>
    <row r="5" spans="1:8" ht="58.5" customHeight="1">
      <c r="A5" s="315"/>
      <c r="B5" s="315"/>
      <c r="C5" s="315"/>
      <c r="D5" s="315"/>
      <c r="E5" s="110" t="s">
        <v>443</v>
      </c>
      <c r="F5" s="110" t="s">
        <v>444</v>
      </c>
      <c r="G5" s="110" t="s">
        <v>445</v>
      </c>
      <c r="H5" s="110" t="s">
        <v>98</v>
      </c>
    </row>
    <row r="6" spans="1:8" ht="16.5" thickBot="1">
      <c r="A6" s="110">
        <v>1</v>
      </c>
      <c r="B6" s="66">
        <v>2</v>
      </c>
      <c r="C6" s="66">
        <v>3</v>
      </c>
      <c r="D6" s="66">
        <v>4</v>
      </c>
      <c r="E6" s="66">
        <v>5</v>
      </c>
      <c r="F6" s="66">
        <v>6</v>
      </c>
      <c r="G6" s="66">
        <v>7</v>
      </c>
      <c r="H6" s="66">
        <v>8</v>
      </c>
    </row>
    <row r="7" spans="1:8" ht="18">
      <c r="A7" s="33" t="s">
        <v>143</v>
      </c>
      <c r="B7" s="67" t="s">
        <v>12</v>
      </c>
      <c r="C7" s="68" t="s">
        <v>102</v>
      </c>
      <c r="D7" s="68" t="s">
        <v>102</v>
      </c>
      <c r="E7" s="65">
        <v>15769476.33</v>
      </c>
      <c r="F7" s="65">
        <v>0</v>
      </c>
      <c r="G7" s="65">
        <v>0</v>
      </c>
      <c r="H7" s="69">
        <v>0</v>
      </c>
    </row>
    <row r="8" spans="1:8" ht="18">
      <c r="A8" s="33" t="s">
        <v>144</v>
      </c>
      <c r="B8" s="88" t="s">
        <v>103</v>
      </c>
      <c r="C8" s="246" t="s">
        <v>102</v>
      </c>
      <c r="D8" s="246" t="s">
        <v>102</v>
      </c>
      <c r="E8" s="24">
        <v>0</v>
      </c>
      <c r="F8" s="24">
        <v>0</v>
      </c>
      <c r="G8" s="24">
        <v>0</v>
      </c>
      <c r="H8" s="36">
        <v>0</v>
      </c>
    </row>
    <row r="9" spans="1:8">
      <c r="A9" s="70" t="s">
        <v>104</v>
      </c>
      <c r="B9" s="35">
        <v>1000</v>
      </c>
      <c r="C9" s="246"/>
      <c r="D9" s="246"/>
      <c r="E9" s="24">
        <f>E11+E14+E21+E24+E27+E32+E35</f>
        <v>215891195.34999999</v>
      </c>
      <c r="F9" s="24">
        <f>F11+F14+F21+F24+F27+F32+F35</f>
        <v>231660671.68000001</v>
      </c>
      <c r="G9" s="24">
        <f>G11+G14+G21+G24+G27+G32+G35</f>
        <v>231660671.68000001</v>
      </c>
      <c r="H9" s="36">
        <f>H11+H14+H21+H24+H27+H32+H35</f>
        <v>0</v>
      </c>
    </row>
    <row r="10" spans="1:8">
      <c r="A10" s="71" t="s">
        <v>10</v>
      </c>
      <c r="B10" s="39"/>
      <c r="C10" s="246"/>
      <c r="D10" s="246"/>
      <c r="E10" s="246"/>
      <c r="F10" s="246"/>
      <c r="G10" s="246"/>
      <c r="H10" s="40"/>
    </row>
    <row r="11" spans="1:8">
      <c r="A11" s="33" t="s">
        <v>105</v>
      </c>
      <c r="B11" s="39">
        <v>1100</v>
      </c>
      <c r="C11" s="246">
        <v>120</v>
      </c>
      <c r="D11" s="246">
        <v>120</v>
      </c>
      <c r="E11" s="30">
        <f>E13</f>
        <v>350000</v>
      </c>
      <c r="F11" s="30">
        <f t="shared" ref="F11:H11" si="0">F13</f>
        <v>350000</v>
      </c>
      <c r="G11" s="30">
        <f t="shared" si="0"/>
        <v>350000</v>
      </c>
      <c r="H11" s="37">
        <f t="shared" si="0"/>
        <v>0</v>
      </c>
    </row>
    <row r="12" spans="1:8">
      <c r="A12" s="71" t="s">
        <v>10</v>
      </c>
      <c r="B12" s="39"/>
      <c r="C12" s="246"/>
      <c r="D12" s="246"/>
      <c r="E12" s="246"/>
      <c r="F12" s="246"/>
      <c r="G12" s="246"/>
      <c r="H12" s="40"/>
    </row>
    <row r="13" spans="1:8" s="29" customFormat="1">
      <c r="A13" s="72" t="s">
        <v>214</v>
      </c>
      <c r="B13" s="39">
        <v>1110</v>
      </c>
      <c r="C13" s="246">
        <v>120</v>
      </c>
      <c r="D13" s="32">
        <v>120</v>
      </c>
      <c r="E13" s="31">
        <v>350000</v>
      </c>
      <c r="F13" s="31">
        <v>350000</v>
      </c>
      <c r="G13" s="31">
        <v>350000</v>
      </c>
      <c r="H13" s="38">
        <v>0</v>
      </c>
    </row>
    <row r="14" spans="1:8">
      <c r="A14" s="33" t="s">
        <v>94</v>
      </c>
      <c r="B14" s="39">
        <v>1200</v>
      </c>
      <c r="C14" s="246">
        <v>130</v>
      </c>
      <c r="D14" s="246">
        <v>130</v>
      </c>
      <c r="E14" s="30">
        <f>E16+E17+E18</f>
        <v>215541195.34999999</v>
      </c>
      <c r="F14" s="30">
        <f>F16+F17+F18</f>
        <v>231310671.68000001</v>
      </c>
      <c r="G14" s="30">
        <f>G16+G17+G18</f>
        <v>231310671.68000001</v>
      </c>
      <c r="H14" s="37">
        <f>H16+H17+H18</f>
        <v>0</v>
      </c>
    </row>
    <row r="15" spans="1:8">
      <c r="A15" s="71" t="s">
        <v>10</v>
      </c>
      <c r="B15" s="39"/>
      <c r="C15" s="246"/>
      <c r="D15" s="246"/>
      <c r="E15" s="246"/>
      <c r="F15" s="246"/>
      <c r="G15" s="246"/>
      <c r="H15" s="40"/>
    </row>
    <row r="16" spans="1:8" s="29" customFormat="1" ht="30">
      <c r="A16" s="34" t="s">
        <v>99</v>
      </c>
      <c r="B16" s="39">
        <v>1210</v>
      </c>
      <c r="C16" s="246">
        <v>130</v>
      </c>
      <c r="D16" s="32">
        <v>130</v>
      </c>
      <c r="E16" s="31">
        <v>4133900</v>
      </c>
      <c r="F16" s="31">
        <v>4133900</v>
      </c>
      <c r="G16" s="31">
        <v>4133900</v>
      </c>
      <c r="H16" s="55">
        <v>0</v>
      </c>
    </row>
    <row r="17" spans="1:8" s="29" customFormat="1">
      <c r="A17" s="34" t="s">
        <v>9</v>
      </c>
      <c r="B17" s="39">
        <v>1220</v>
      </c>
      <c r="C17" s="246">
        <v>130</v>
      </c>
      <c r="D17" s="32">
        <v>130</v>
      </c>
      <c r="E17" s="31">
        <v>201159395.34999999</v>
      </c>
      <c r="F17" s="31">
        <v>215222390.93000001</v>
      </c>
      <c r="G17" s="31">
        <v>215222390.93000001</v>
      </c>
      <c r="H17" s="55"/>
    </row>
    <row r="18" spans="1:8" s="29" customFormat="1" ht="44.25" customHeight="1">
      <c r="A18" s="34" t="s">
        <v>101</v>
      </c>
      <c r="B18" s="39">
        <v>1230</v>
      </c>
      <c r="C18" s="246">
        <v>130</v>
      </c>
      <c r="D18" s="32">
        <v>130</v>
      </c>
      <c r="E18" s="31">
        <f>E19+E20</f>
        <v>10247900</v>
      </c>
      <c r="F18" s="31">
        <f>F19+F20</f>
        <v>11954380.75</v>
      </c>
      <c r="G18" s="31">
        <f>G19+G20</f>
        <v>11954380.75</v>
      </c>
      <c r="H18" s="55">
        <f>H19+H20</f>
        <v>0</v>
      </c>
    </row>
    <row r="19" spans="1:8" s="29" customFormat="1">
      <c r="A19" s="34" t="s">
        <v>215</v>
      </c>
      <c r="B19" s="39">
        <v>1240</v>
      </c>
      <c r="C19" s="246">
        <v>130</v>
      </c>
      <c r="D19" s="32">
        <v>130</v>
      </c>
      <c r="E19" s="31">
        <v>8987900</v>
      </c>
      <c r="F19" s="31">
        <v>10694380.75</v>
      </c>
      <c r="G19" s="31">
        <v>10694380.75</v>
      </c>
      <c r="H19" s="55">
        <v>0</v>
      </c>
    </row>
    <row r="20" spans="1:8" ht="30">
      <c r="A20" s="34" t="s">
        <v>216</v>
      </c>
      <c r="B20" s="39">
        <v>1250</v>
      </c>
      <c r="C20" s="246">
        <v>130</v>
      </c>
      <c r="D20" s="32">
        <v>130</v>
      </c>
      <c r="E20" s="31">
        <v>1260000</v>
      </c>
      <c r="F20" s="31">
        <v>1260000</v>
      </c>
      <c r="G20" s="31">
        <v>1260000</v>
      </c>
      <c r="H20" s="55">
        <v>0</v>
      </c>
    </row>
    <row r="21" spans="1:8" ht="30">
      <c r="A21" s="33" t="s">
        <v>95</v>
      </c>
      <c r="B21" s="39">
        <v>1300</v>
      </c>
      <c r="C21" s="246">
        <v>140</v>
      </c>
      <c r="D21" s="246"/>
      <c r="E21" s="30">
        <f>E23</f>
        <v>0</v>
      </c>
      <c r="F21" s="30">
        <f t="shared" ref="F21:H21" si="1">F23</f>
        <v>0</v>
      </c>
      <c r="G21" s="30">
        <f t="shared" si="1"/>
        <v>0</v>
      </c>
      <c r="H21" s="37">
        <f t="shared" si="1"/>
        <v>0</v>
      </c>
    </row>
    <row r="22" spans="1:8">
      <c r="A22" s="71" t="s">
        <v>10</v>
      </c>
      <c r="B22" s="39"/>
      <c r="C22" s="246"/>
      <c r="D22" s="246"/>
      <c r="E22" s="246"/>
      <c r="F22" s="246"/>
      <c r="G22" s="246"/>
      <c r="H22" s="40"/>
    </row>
    <row r="23" spans="1:8">
      <c r="A23" s="71"/>
      <c r="B23" s="39">
        <v>1310</v>
      </c>
      <c r="C23" s="246">
        <v>140</v>
      </c>
      <c r="D23" s="246"/>
      <c r="E23" s="246"/>
      <c r="F23" s="246"/>
      <c r="G23" s="246"/>
      <c r="H23" s="40"/>
    </row>
    <row r="24" spans="1:8">
      <c r="A24" s="33" t="s">
        <v>106</v>
      </c>
      <c r="B24" s="39">
        <v>1400</v>
      </c>
      <c r="C24" s="246">
        <v>150</v>
      </c>
      <c r="D24" s="246"/>
      <c r="E24" s="30">
        <f>E26</f>
        <v>0</v>
      </c>
      <c r="F24" s="30">
        <f t="shared" ref="F24:H24" si="2">F26</f>
        <v>0</v>
      </c>
      <c r="G24" s="30">
        <f t="shared" si="2"/>
        <v>0</v>
      </c>
      <c r="H24" s="37">
        <f t="shared" si="2"/>
        <v>0</v>
      </c>
    </row>
    <row r="25" spans="1:8">
      <c r="A25" s="71" t="s">
        <v>10</v>
      </c>
      <c r="B25" s="39"/>
      <c r="C25" s="246"/>
      <c r="D25" s="246"/>
      <c r="E25" s="246"/>
      <c r="F25" s="246"/>
      <c r="G25" s="246"/>
      <c r="H25" s="40"/>
    </row>
    <row r="26" spans="1:8" ht="30">
      <c r="A26" s="34" t="s">
        <v>256</v>
      </c>
      <c r="B26" s="39">
        <v>1410</v>
      </c>
      <c r="C26" s="246">
        <v>150</v>
      </c>
      <c r="D26" s="246">
        <v>150</v>
      </c>
      <c r="E26" s="31">
        <v>0</v>
      </c>
      <c r="F26" s="246">
        <v>0</v>
      </c>
      <c r="G26" s="246">
        <v>0</v>
      </c>
      <c r="H26" s="40">
        <v>0</v>
      </c>
    </row>
    <row r="27" spans="1:8">
      <c r="A27" s="33" t="s">
        <v>110</v>
      </c>
      <c r="B27" s="39">
        <v>1500</v>
      </c>
      <c r="C27" s="246">
        <v>180</v>
      </c>
      <c r="D27" s="246"/>
      <c r="E27" s="30">
        <f>E29+E30+E31</f>
        <v>0</v>
      </c>
      <c r="F27" s="30">
        <f t="shared" ref="F27:H27" si="3">F29+F30+F31</f>
        <v>0</v>
      </c>
      <c r="G27" s="30">
        <f t="shared" si="3"/>
        <v>0</v>
      </c>
      <c r="H27" s="37">
        <f t="shared" si="3"/>
        <v>0</v>
      </c>
    </row>
    <row r="28" spans="1:8">
      <c r="A28" s="71" t="s">
        <v>10</v>
      </c>
      <c r="B28" s="39"/>
      <c r="C28" s="246"/>
      <c r="D28" s="246"/>
      <c r="E28" s="246"/>
      <c r="F28" s="246"/>
      <c r="G28" s="246"/>
      <c r="H28" s="40"/>
    </row>
    <row r="29" spans="1:8">
      <c r="A29" s="34" t="s">
        <v>100</v>
      </c>
      <c r="B29" s="39">
        <v>1510</v>
      </c>
      <c r="C29" s="246">
        <v>180</v>
      </c>
      <c r="D29" s="246">
        <v>150</v>
      </c>
      <c r="E29" s="31">
        <v>0</v>
      </c>
      <c r="F29" s="246">
        <v>0</v>
      </c>
      <c r="G29" s="246">
        <v>0</v>
      </c>
      <c r="H29" s="40">
        <v>0</v>
      </c>
    </row>
    <row r="30" spans="1:8">
      <c r="A30" s="34" t="s">
        <v>8</v>
      </c>
      <c r="B30" s="39">
        <v>1520</v>
      </c>
      <c r="C30" s="246">
        <v>180</v>
      </c>
      <c r="D30" s="246"/>
      <c r="E30" s="31"/>
      <c r="F30" s="246"/>
      <c r="G30" s="246"/>
      <c r="H30" s="40"/>
    </row>
    <row r="31" spans="1:8">
      <c r="A31" s="34"/>
      <c r="B31" s="39">
        <v>1530</v>
      </c>
      <c r="C31" s="246">
        <v>180</v>
      </c>
      <c r="D31" s="246"/>
      <c r="E31" s="31"/>
      <c r="F31" s="246"/>
      <c r="G31" s="246"/>
      <c r="H31" s="40"/>
    </row>
    <row r="32" spans="1:8">
      <c r="A32" s="33" t="s">
        <v>107</v>
      </c>
      <c r="B32" s="39">
        <v>1900</v>
      </c>
      <c r="C32" s="246"/>
      <c r="D32" s="246"/>
      <c r="E32" s="30">
        <f>E34</f>
        <v>0</v>
      </c>
      <c r="F32" s="30">
        <f t="shared" ref="F32:H32" si="4">F34</f>
        <v>0</v>
      </c>
      <c r="G32" s="30">
        <f t="shared" si="4"/>
        <v>0</v>
      </c>
      <c r="H32" s="37">
        <f t="shared" si="4"/>
        <v>0</v>
      </c>
    </row>
    <row r="33" spans="1:8">
      <c r="A33" s="71" t="s">
        <v>10</v>
      </c>
      <c r="B33" s="39"/>
      <c r="C33" s="246"/>
      <c r="D33" s="246"/>
      <c r="E33" s="246"/>
      <c r="F33" s="246"/>
      <c r="G33" s="246"/>
      <c r="H33" s="40"/>
    </row>
    <row r="34" spans="1:8">
      <c r="A34" s="34"/>
      <c r="B34" s="39">
        <v>1910</v>
      </c>
      <c r="C34" s="246"/>
      <c r="D34" s="246"/>
      <c r="E34" s="31"/>
      <c r="F34" s="246"/>
      <c r="G34" s="246"/>
      <c r="H34" s="40"/>
    </row>
    <row r="35" spans="1:8" ht="18">
      <c r="A35" s="33" t="s">
        <v>145</v>
      </c>
      <c r="B35" s="39">
        <v>1980</v>
      </c>
      <c r="C35" s="246" t="s">
        <v>102</v>
      </c>
      <c r="D35" s="246"/>
      <c r="E35" s="30">
        <f>E37+E38</f>
        <v>0</v>
      </c>
      <c r="F35" s="30">
        <f t="shared" ref="F35:H35" si="5">F37+F38</f>
        <v>0</v>
      </c>
      <c r="G35" s="30">
        <f t="shared" si="5"/>
        <v>0</v>
      </c>
      <c r="H35" s="37">
        <f t="shared" si="5"/>
        <v>0</v>
      </c>
    </row>
    <row r="36" spans="1:8">
      <c r="A36" s="71" t="s">
        <v>3</v>
      </c>
      <c r="B36" s="39"/>
      <c r="C36" s="246"/>
      <c r="D36" s="246"/>
      <c r="E36" s="246"/>
      <c r="F36" s="246"/>
      <c r="G36" s="246"/>
      <c r="H36" s="40"/>
    </row>
    <row r="37" spans="1:8" ht="30">
      <c r="A37" s="71" t="s">
        <v>240</v>
      </c>
      <c r="B37" s="39">
        <v>1981</v>
      </c>
      <c r="C37" s="246">
        <v>510</v>
      </c>
      <c r="D37" s="246"/>
      <c r="E37" s="30">
        <v>0</v>
      </c>
      <c r="F37" s="30">
        <v>0</v>
      </c>
      <c r="G37" s="30">
        <v>0</v>
      </c>
      <c r="H37" s="37">
        <v>0</v>
      </c>
    </row>
    <row r="38" spans="1:8">
      <c r="A38" s="71"/>
      <c r="B38" s="39"/>
      <c r="C38" s="246"/>
      <c r="D38" s="246"/>
      <c r="E38" s="246"/>
      <c r="F38" s="246"/>
      <c r="G38" s="246"/>
      <c r="H38" s="40"/>
    </row>
    <row r="39" spans="1:8">
      <c r="A39" s="70" t="s">
        <v>108</v>
      </c>
      <c r="B39" s="35">
        <v>2000</v>
      </c>
      <c r="C39" s="73" t="s">
        <v>102</v>
      </c>
      <c r="D39" s="246" t="s">
        <v>102</v>
      </c>
      <c r="E39" s="24">
        <f>E41+E58+E67+E72+E73+E75</f>
        <v>231660671.68000001</v>
      </c>
      <c r="F39" s="24">
        <f>F41+F58+F67+F72+F73+F75</f>
        <v>231660671.68000001</v>
      </c>
      <c r="G39" s="24">
        <f>G41+G58+G67+G72+G73+G75</f>
        <v>231660671.68000001</v>
      </c>
      <c r="H39" s="36"/>
    </row>
    <row r="40" spans="1:8">
      <c r="A40" s="71" t="s">
        <v>10</v>
      </c>
      <c r="B40" s="39"/>
      <c r="C40" s="246"/>
      <c r="D40" s="246"/>
      <c r="E40" s="246"/>
      <c r="F40" s="246"/>
      <c r="G40" s="246"/>
      <c r="H40" s="40"/>
    </row>
    <row r="41" spans="1:8">
      <c r="A41" s="33" t="s">
        <v>109</v>
      </c>
      <c r="B41" s="39">
        <v>2100</v>
      </c>
      <c r="C41" s="246" t="s">
        <v>102</v>
      </c>
      <c r="D41" s="246">
        <v>210</v>
      </c>
      <c r="E41" s="30">
        <f>E43+E44+E46+E47++E51+E52+E53+E54</f>
        <v>191740345.44</v>
      </c>
      <c r="F41" s="30">
        <f>F43+F44+F46+F47+F52+F51+F53+F54</f>
        <v>191740345.44</v>
      </c>
      <c r="G41" s="30">
        <f>G43+G44+G46+G47+G51+G52+G53+G54</f>
        <v>191740345.44</v>
      </c>
      <c r="H41" s="37" t="s">
        <v>102</v>
      </c>
    </row>
    <row r="42" spans="1:8">
      <c r="A42" s="71" t="s">
        <v>10</v>
      </c>
      <c r="B42" s="39"/>
      <c r="C42" s="246"/>
      <c r="D42" s="246"/>
      <c r="E42" s="246"/>
      <c r="F42" s="246"/>
      <c r="G42" s="246"/>
      <c r="H42" s="40"/>
    </row>
    <row r="43" spans="1:8">
      <c r="A43" s="34" t="s">
        <v>111</v>
      </c>
      <c r="B43" s="39">
        <v>2110</v>
      </c>
      <c r="C43" s="74">
        <v>111</v>
      </c>
      <c r="D43" s="74">
        <v>211</v>
      </c>
      <c r="E43" s="31">
        <v>146379528</v>
      </c>
      <c r="F43" s="31">
        <v>146379528</v>
      </c>
      <c r="G43" s="31">
        <v>146379528</v>
      </c>
      <c r="H43" s="37" t="s">
        <v>102</v>
      </c>
    </row>
    <row r="44" spans="1:8" ht="30">
      <c r="A44" s="34" t="s">
        <v>255</v>
      </c>
      <c r="B44" s="39">
        <v>2120</v>
      </c>
      <c r="C44" s="74">
        <v>112</v>
      </c>
      <c r="D44" s="74">
        <v>214</v>
      </c>
      <c r="E44" s="31">
        <f>E45</f>
        <v>140000</v>
      </c>
      <c r="F44" s="30">
        <f>F45</f>
        <v>140000</v>
      </c>
      <c r="G44" s="30">
        <f>G45</f>
        <v>140000</v>
      </c>
      <c r="H44" s="37" t="s">
        <v>102</v>
      </c>
    </row>
    <row r="45" spans="1:8" ht="30">
      <c r="A45" s="34" t="s">
        <v>219</v>
      </c>
      <c r="B45" s="39">
        <v>2121</v>
      </c>
      <c r="C45" s="74">
        <v>112</v>
      </c>
      <c r="D45" s="74">
        <v>214</v>
      </c>
      <c r="E45" s="31">
        <v>140000</v>
      </c>
      <c r="F45" s="30">
        <v>140000</v>
      </c>
      <c r="G45" s="30">
        <v>140000</v>
      </c>
      <c r="H45" s="37" t="s">
        <v>102</v>
      </c>
    </row>
    <row r="46" spans="1:8" ht="30">
      <c r="A46" s="34" t="s">
        <v>112</v>
      </c>
      <c r="B46" s="39">
        <v>2130</v>
      </c>
      <c r="C46" s="74">
        <v>113</v>
      </c>
      <c r="D46" s="74"/>
      <c r="E46" s="31">
        <v>0</v>
      </c>
      <c r="F46" s="30">
        <v>0</v>
      </c>
      <c r="G46" s="30">
        <v>0</v>
      </c>
      <c r="H46" s="37" t="s">
        <v>102</v>
      </c>
    </row>
    <row r="47" spans="1:8" ht="45">
      <c r="A47" s="34" t="s">
        <v>113</v>
      </c>
      <c r="B47" s="39">
        <v>2140</v>
      </c>
      <c r="C47" s="74">
        <v>119</v>
      </c>
      <c r="D47" s="74">
        <v>213</v>
      </c>
      <c r="E47" s="30">
        <f>E49+E50</f>
        <v>44206617.439999998</v>
      </c>
      <c r="F47" s="30">
        <f t="shared" ref="F47:G47" si="6">F49+F50</f>
        <v>44206617.439999998</v>
      </c>
      <c r="G47" s="30">
        <f t="shared" si="6"/>
        <v>44206617.439999998</v>
      </c>
      <c r="H47" s="37" t="s">
        <v>102</v>
      </c>
    </row>
    <row r="48" spans="1:8">
      <c r="A48" s="71" t="s">
        <v>116</v>
      </c>
      <c r="B48" s="39"/>
      <c r="C48" s="246"/>
      <c r="D48" s="246"/>
      <c r="E48" s="246"/>
      <c r="F48" s="246"/>
      <c r="G48" s="246"/>
      <c r="H48" s="40"/>
    </row>
    <row r="49" spans="1:8">
      <c r="A49" s="34" t="s">
        <v>114</v>
      </c>
      <c r="B49" s="39">
        <v>2141</v>
      </c>
      <c r="C49" s="74">
        <v>119</v>
      </c>
      <c r="D49" s="74">
        <v>213</v>
      </c>
      <c r="E49" s="31">
        <v>44206617.439999998</v>
      </c>
      <c r="F49" s="31">
        <v>44206617.439999998</v>
      </c>
      <c r="G49" s="31">
        <v>44206617.439999998</v>
      </c>
      <c r="H49" s="37" t="s">
        <v>102</v>
      </c>
    </row>
    <row r="50" spans="1:8">
      <c r="A50" s="34" t="s">
        <v>115</v>
      </c>
      <c r="B50" s="39">
        <v>2142</v>
      </c>
      <c r="C50" s="74">
        <v>119</v>
      </c>
      <c r="D50" s="74"/>
      <c r="E50" s="31">
        <v>0</v>
      </c>
      <c r="F50" s="30">
        <v>0</v>
      </c>
      <c r="G50" s="30">
        <v>0</v>
      </c>
      <c r="H50" s="37" t="s">
        <v>102</v>
      </c>
    </row>
    <row r="51" spans="1:8" ht="30">
      <c r="A51" s="34" t="s">
        <v>218</v>
      </c>
      <c r="B51" s="39">
        <v>2150</v>
      </c>
      <c r="C51" s="74">
        <v>111</v>
      </c>
      <c r="D51" s="74">
        <v>266</v>
      </c>
      <c r="E51" s="31">
        <v>1014200</v>
      </c>
      <c r="F51" s="30">
        <v>1014200</v>
      </c>
      <c r="G51" s="30">
        <v>1014200</v>
      </c>
      <c r="H51" s="37" t="s">
        <v>102</v>
      </c>
    </row>
    <row r="52" spans="1:8" ht="30">
      <c r="A52" s="34" t="s">
        <v>137</v>
      </c>
      <c r="B52" s="39">
        <v>2160</v>
      </c>
      <c r="C52" s="74">
        <v>131</v>
      </c>
      <c r="D52" s="74"/>
      <c r="E52" s="31">
        <v>0</v>
      </c>
      <c r="F52" s="30">
        <v>0</v>
      </c>
      <c r="G52" s="30">
        <v>0</v>
      </c>
      <c r="H52" s="37" t="s">
        <v>102</v>
      </c>
    </row>
    <row r="53" spans="1:8" ht="30">
      <c r="A53" s="34" t="s">
        <v>138</v>
      </c>
      <c r="B53" s="39">
        <v>2170</v>
      </c>
      <c r="C53" s="74">
        <v>134</v>
      </c>
      <c r="D53" s="74"/>
      <c r="E53" s="31">
        <v>0</v>
      </c>
      <c r="F53" s="30">
        <v>0</v>
      </c>
      <c r="G53" s="30">
        <v>0</v>
      </c>
      <c r="H53" s="37" t="s">
        <v>102</v>
      </c>
    </row>
    <row r="54" spans="1:8" ht="45">
      <c r="A54" s="34" t="s">
        <v>117</v>
      </c>
      <c r="B54" s="39">
        <v>2180</v>
      </c>
      <c r="C54" s="74">
        <v>139</v>
      </c>
      <c r="D54" s="74"/>
      <c r="E54" s="30">
        <f>E56+E57</f>
        <v>0</v>
      </c>
      <c r="F54" s="30">
        <f t="shared" ref="F54:G54" si="7">F56+F57</f>
        <v>0</v>
      </c>
      <c r="G54" s="30">
        <f t="shared" si="7"/>
        <v>0</v>
      </c>
      <c r="H54" s="37" t="s">
        <v>102</v>
      </c>
    </row>
    <row r="55" spans="1:8">
      <c r="A55" s="71" t="s">
        <v>116</v>
      </c>
      <c r="B55" s="39"/>
      <c r="C55" s="246"/>
      <c r="D55" s="246"/>
      <c r="E55" s="246"/>
      <c r="F55" s="246"/>
      <c r="G55" s="246"/>
      <c r="H55" s="40"/>
    </row>
    <row r="56" spans="1:8">
      <c r="A56" s="34" t="s">
        <v>118</v>
      </c>
      <c r="B56" s="39">
        <v>2181</v>
      </c>
      <c r="C56" s="74">
        <v>139</v>
      </c>
      <c r="D56" s="74"/>
      <c r="E56" s="31"/>
      <c r="F56" s="30"/>
      <c r="G56" s="30"/>
      <c r="H56" s="37" t="s">
        <v>102</v>
      </c>
    </row>
    <row r="57" spans="1:8" ht="30">
      <c r="A57" s="34" t="s">
        <v>119</v>
      </c>
      <c r="B57" s="39">
        <v>2182</v>
      </c>
      <c r="C57" s="74">
        <v>139</v>
      </c>
      <c r="D57" s="74"/>
      <c r="E57" s="31"/>
      <c r="F57" s="30"/>
      <c r="G57" s="30"/>
      <c r="H57" s="37" t="s">
        <v>102</v>
      </c>
    </row>
    <row r="58" spans="1:8" ht="29.25" customHeight="1">
      <c r="A58" s="33" t="s">
        <v>120</v>
      </c>
      <c r="B58" s="39">
        <v>2200</v>
      </c>
      <c r="C58" s="246">
        <v>300</v>
      </c>
      <c r="D58" s="246">
        <v>220</v>
      </c>
      <c r="E58" s="30">
        <f>E60+E64+E65+E66</f>
        <v>49800</v>
      </c>
      <c r="F58" s="30">
        <f>F60+F64+F65+F66</f>
        <v>49800</v>
      </c>
      <c r="G58" s="30">
        <f>G60+G64+G65+G66</f>
        <v>49800</v>
      </c>
      <c r="H58" s="37" t="s">
        <v>102</v>
      </c>
    </row>
    <row r="59" spans="1:8">
      <c r="A59" s="71" t="s">
        <v>10</v>
      </c>
      <c r="B59" s="39"/>
      <c r="C59" s="246"/>
      <c r="D59" s="246"/>
      <c r="E59" s="246"/>
      <c r="F59" s="246"/>
      <c r="G59" s="246"/>
      <c r="H59" s="40"/>
    </row>
    <row r="60" spans="1:8" ht="30">
      <c r="A60" s="34" t="s">
        <v>121</v>
      </c>
      <c r="B60" s="39">
        <v>2210</v>
      </c>
      <c r="C60" s="246">
        <v>320</v>
      </c>
      <c r="D60" s="246">
        <v>226</v>
      </c>
      <c r="E60" s="30">
        <f>E62+E63</f>
        <v>49800</v>
      </c>
      <c r="F60" s="30">
        <f>F62+F63</f>
        <v>49800</v>
      </c>
      <c r="G60" s="30">
        <f>G62+G63</f>
        <v>49800</v>
      </c>
      <c r="H60" s="37" t="s">
        <v>102</v>
      </c>
    </row>
    <row r="61" spans="1:8">
      <c r="A61" s="71" t="s">
        <v>96</v>
      </c>
      <c r="B61" s="39"/>
      <c r="C61" s="246"/>
      <c r="D61" s="246"/>
      <c r="E61" s="246"/>
      <c r="F61" s="246"/>
      <c r="G61" s="246"/>
      <c r="H61" s="40"/>
    </row>
    <row r="62" spans="1:8" ht="45">
      <c r="A62" s="34" t="s">
        <v>122</v>
      </c>
      <c r="B62" s="39">
        <v>2211</v>
      </c>
      <c r="C62" s="246">
        <v>321</v>
      </c>
      <c r="D62" s="246"/>
      <c r="E62" s="30">
        <v>0</v>
      </c>
      <c r="F62" s="30">
        <v>0</v>
      </c>
      <c r="G62" s="30">
        <v>0</v>
      </c>
      <c r="H62" s="40" t="s">
        <v>102</v>
      </c>
    </row>
    <row r="63" spans="1:8">
      <c r="A63" s="33" t="s">
        <v>217</v>
      </c>
      <c r="B63" s="39"/>
      <c r="C63" s="74">
        <v>323</v>
      </c>
      <c r="D63" s="74">
        <v>226</v>
      </c>
      <c r="E63" s="31">
        <v>49800</v>
      </c>
      <c r="F63" s="31">
        <v>49800</v>
      </c>
      <c r="G63" s="31">
        <v>49800</v>
      </c>
      <c r="H63" s="40" t="s">
        <v>102</v>
      </c>
    </row>
    <row r="64" spans="1:8" ht="45">
      <c r="A64" s="34" t="s">
        <v>123</v>
      </c>
      <c r="B64" s="39">
        <v>2220</v>
      </c>
      <c r="C64" s="74">
        <v>340</v>
      </c>
      <c r="D64" s="74"/>
      <c r="E64" s="31">
        <v>0</v>
      </c>
      <c r="F64" s="30">
        <v>0</v>
      </c>
      <c r="G64" s="30">
        <v>0</v>
      </c>
      <c r="H64" s="40" t="s">
        <v>102</v>
      </c>
    </row>
    <row r="65" spans="1:8" ht="75">
      <c r="A65" s="34" t="s">
        <v>139</v>
      </c>
      <c r="B65" s="39">
        <v>2230</v>
      </c>
      <c r="C65" s="74">
        <v>350</v>
      </c>
      <c r="D65" s="74"/>
      <c r="E65" s="31">
        <v>0</v>
      </c>
      <c r="F65" s="30">
        <v>0</v>
      </c>
      <c r="G65" s="30">
        <v>0</v>
      </c>
      <c r="H65" s="40" t="s">
        <v>102</v>
      </c>
    </row>
    <row r="66" spans="1:8" ht="30">
      <c r="A66" s="34" t="s">
        <v>124</v>
      </c>
      <c r="B66" s="39">
        <v>2240</v>
      </c>
      <c r="C66" s="74">
        <v>360</v>
      </c>
      <c r="D66" s="74"/>
      <c r="E66" s="31">
        <v>0</v>
      </c>
      <c r="F66" s="30">
        <v>0</v>
      </c>
      <c r="G66" s="30">
        <v>0</v>
      </c>
      <c r="H66" s="40" t="s">
        <v>102</v>
      </c>
    </row>
    <row r="67" spans="1:8">
      <c r="A67" s="33" t="s">
        <v>125</v>
      </c>
      <c r="B67" s="39">
        <v>2300</v>
      </c>
      <c r="C67" s="246">
        <v>850</v>
      </c>
      <c r="D67" s="246">
        <v>290</v>
      </c>
      <c r="E67" s="30">
        <f>E69+E70+E71</f>
        <v>968000</v>
      </c>
      <c r="F67" s="30">
        <f t="shared" ref="F67:G67" si="8">F69+F70+F71</f>
        <v>968000</v>
      </c>
      <c r="G67" s="30">
        <f t="shared" si="8"/>
        <v>968000</v>
      </c>
      <c r="H67" s="37" t="s">
        <v>102</v>
      </c>
    </row>
    <row r="68" spans="1:8">
      <c r="A68" s="71" t="s">
        <v>3</v>
      </c>
      <c r="B68" s="39"/>
      <c r="C68" s="246"/>
      <c r="D68" s="246"/>
      <c r="E68" s="246"/>
      <c r="F68" s="246"/>
      <c r="G68" s="246"/>
      <c r="H68" s="40"/>
    </row>
    <row r="69" spans="1:8">
      <c r="A69" s="34" t="s">
        <v>126</v>
      </c>
      <c r="B69" s="39">
        <v>2310</v>
      </c>
      <c r="C69" s="246">
        <v>851</v>
      </c>
      <c r="D69" s="246">
        <v>290</v>
      </c>
      <c r="E69" s="31">
        <v>425000</v>
      </c>
      <c r="F69" s="30">
        <v>425000</v>
      </c>
      <c r="G69" s="30">
        <v>425000</v>
      </c>
      <c r="H69" s="37" t="s">
        <v>102</v>
      </c>
    </row>
    <row r="70" spans="1:8" ht="45">
      <c r="A70" s="34" t="s">
        <v>127</v>
      </c>
      <c r="B70" s="39">
        <v>2320</v>
      </c>
      <c r="C70" s="246">
        <v>852</v>
      </c>
      <c r="D70" s="246">
        <v>290</v>
      </c>
      <c r="E70" s="31">
        <v>138000</v>
      </c>
      <c r="F70" s="30">
        <v>138000</v>
      </c>
      <c r="G70" s="30">
        <v>138000</v>
      </c>
      <c r="H70" s="37" t="s">
        <v>102</v>
      </c>
    </row>
    <row r="71" spans="1:8" ht="30">
      <c r="A71" s="34" t="s">
        <v>128</v>
      </c>
      <c r="B71" s="39">
        <v>2330</v>
      </c>
      <c r="C71" s="246">
        <v>853</v>
      </c>
      <c r="D71" s="246">
        <v>290</v>
      </c>
      <c r="E71" s="31">
        <v>405000</v>
      </c>
      <c r="F71" s="30">
        <v>405000</v>
      </c>
      <c r="G71" s="30">
        <v>405000</v>
      </c>
      <c r="H71" s="37" t="s">
        <v>102</v>
      </c>
    </row>
    <row r="72" spans="1:8" ht="32.25" customHeight="1">
      <c r="A72" s="34" t="s">
        <v>220</v>
      </c>
      <c r="B72" s="39">
        <v>2400</v>
      </c>
      <c r="C72" s="251">
        <v>853</v>
      </c>
      <c r="D72" s="251">
        <v>295</v>
      </c>
      <c r="E72" s="31">
        <v>0</v>
      </c>
      <c r="F72" s="30">
        <v>0</v>
      </c>
      <c r="G72" s="30">
        <v>0</v>
      </c>
      <c r="H72" s="37" t="s">
        <v>102</v>
      </c>
    </row>
    <row r="73" spans="1:8" ht="30">
      <c r="A73" s="71" t="s">
        <v>130</v>
      </c>
      <c r="B73" s="39">
        <v>2500</v>
      </c>
      <c r="C73" s="246" t="s">
        <v>102</v>
      </c>
      <c r="D73" s="246"/>
      <c r="E73" s="30">
        <f>E74</f>
        <v>0</v>
      </c>
      <c r="F73" s="30">
        <f t="shared" ref="F73:G73" si="9">F74</f>
        <v>0</v>
      </c>
      <c r="G73" s="30">
        <f t="shared" si="9"/>
        <v>0</v>
      </c>
      <c r="H73" s="37" t="s">
        <v>102</v>
      </c>
    </row>
    <row r="74" spans="1:8" ht="45">
      <c r="A74" s="34" t="s">
        <v>129</v>
      </c>
      <c r="B74" s="39">
        <v>2520</v>
      </c>
      <c r="C74" s="246">
        <v>831</v>
      </c>
      <c r="D74" s="246"/>
      <c r="E74" s="31"/>
      <c r="F74" s="30"/>
      <c r="G74" s="30"/>
      <c r="H74" s="37" t="s">
        <v>102</v>
      </c>
    </row>
    <row r="75" spans="1:8" ht="18">
      <c r="A75" s="71" t="s">
        <v>146</v>
      </c>
      <c r="B75" s="39">
        <v>2600</v>
      </c>
      <c r="C75" s="246" t="s">
        <v>102</v>
      </c>
      <c r="D75" s="246" t="s">
        <v>102</v>
      </c>
      <c r="E75" s="30">
        <f>E77+E80+E92+E96</f>
        <v>38902526.239999995</v>
      </c>
      <c r="F75" s="30">
        <f>F77+F80+F92+F96</f>
        <v>38902526.239999995</v>
      </c>
      <c r="G75" s="30">
        <f>G77+G80+G92+G96</f>
        <v>38902526.239999995</v>
      </c>
      <c r="H75" s="37">
        <f>H77+H80+H92+H96</f>
        <v>0</v>
      </c>
    </row>
    <row r="76" spans="1:8">
      <c r="A76" s="71" t="s">
        <v>4</v>
      </c>
      <c r="B76" s="39"/>
      <c r="C76" s="246"/>
      <c r="D76" s="246"/>
      <c r="E76" s="246"/>
      <c r="F76" s="246"/>
      <c r="G76" s="246"/>
      <c r="H76" s="40"/>
    </row>
    <row r="77" spans="1:8" ht="38.25" customHeight="1">
      <c r="A77" s="34" t="s">
        <v>131</v>
      </c>
      <c r="B77" s="39">
        <v>2610</v>
      </c>
      <c r="C77" s="74">
        <v>243</v>
      </c>
      <c r="D77" s="74" t="s">
        <v>102</v>
      </c>
      <c r="E77" s="30">
        <f>E79</f>
        <v>0</v>
      </c>
      <c r="F77" s="30">
        <f>F79</f>
        <v>0</v>
      </c>
      <c r="G77" s="30">
        <f>G79</f>
        <v>0</v>
      </c>
      <c r="H77" s="37">
        <f>H79</f>
        <v>0</v>
      </c>
    </row>
    <row r="78" spans="1:8">
      <c r="A78" s="71" t="s">
        <v>96</v>
      </c>
      <c r="B78" s="39"/>
      <c r="C78" s="246"/>
      <c r="D78" s="246"/>
      <c r="E78" s="246"/>
      <c r="F78" s="246"/>
      <c r="G78" s="246"/>
      <c r="H78" s="40"/>
    </row>
    <row r="79" spans="1:8" s="27" customFormat="1">
      <c r="A79" s="71"/>
      <c r="B79" s="39"/>
      <c r="C79" s="246"/>
      <c r="D79" s="246"/>
      <c r="E79" s="246"/>
      <c r="F79" s="246"/>
      <c r="G79" s="246"/>
      <c r="H79" s="40"/>
    </row>
    <row r="80" spans="1:8">
      <c r="A80" s="1" t="s">
        <v>464</v>
      </c>
      <c r="B80" s="39">
        <v>2620</v>
      </c>
      <c r="C80" s="246">
        <v>244</v>
      </c>
      <c r="D80" s="246" t="s">
        <v>102</v>
      </c>
      <c r="E80" s="30">
        <f>SUM(E82:E91)</f>
        <v>31443237.239999998</v>
      </c>
      <c r="F80" s="30">
        <f>SUM(F82:F91)</f>
        <v>31443237.239999998</v>
      </c>
      <c r="G80" s="30">
        <f>SUM(G82:G91)</f>
        <v>31443237.239999998</v>
      </c>
      <c r="H80" s="37">
        <f>SUM(H82:H91)</f>
        <v>0</v>
      </c>
    </row>
    <row r="81" spans="1:99">
      <c r="A81" s="71" t="s">
        <v>96</v>
      </c>
      <c r="B81" s="39"/>
      <c r="C81" s="246"/>
      <c r="D81" s="246"/>
      <c r="E81" s="246"/>
      <c r="F81" s="246"/>
      <c r="G81" s="246"/>
      <c r="H81" s="40"/>
    </row>
    <row r="82" spans="1:99">
      <c r="A82" s="238" t="s">
        <v>463</v>
      </c>
      <c r="B82" s="39" t="s">
        <v>467</v>
      </c>
      <c r="C82" s="246">
        <v>244</v>
      </c>
      <c r="D82" s="246">
        <v>221</v>
      </c>
      <c r="E82" s="31">
        <v>958330</v>
      </c>
      <c r="F82" s="31">
        <v>958330</v>
      </c>
      <c r="G82" s="31">
        <v>958330</v>
      </c>
      <c r="H82" s="37"/>
    </row>
    <row r="83" spans="1:99">
      <c r="A83" s="34" t="s">
        <v>222</v>
      </c>
      <c r="B83" s="39" t="s">
        <v>468</v>
      </c>
      <c r="C83" s="74">
        <v>244</v>
      </c>
      <c r="D83" s="74">
        <v>222</v>
      </c>
      <c r="E83" s="31">
        <v>20000</v>
      </c>
      <c r="F83" s="31">
        <v>20000</v>
      </c>
      <c r="G83" s="31">
        <v>20000</v>
      </c>
      <c r="H83" s="37">
        <v>0</v>
      </c>
    </row>
    <row r="84" spans="1:99">
      <c r="A84" s="34" t="s">
        <v>223</v>
      </c>
      <c r="B84" s="39" t="s">
        <v>469</v>
      </c>
      <c r="C84" s="74">
        <v>244</v>
      </c>
      <c r="D84" s="74">
        <v>223</v>
      </c>
      <c r="E84" s="31">
        <v>738874</v>
      </c>
      <c r="F84" s="31">
        <v>738874</v>
      </c>
      <c r="G84" s="31">
        <v>738874</v>
      </c>
      <c r="H84" s="37">
        <v>0</v>
      </c>
    </row>
    <row r="85" spans="1:99">
      <c r="A85" s="34" t="s">
        <v>224</v>
      </c>
      <c r="B85" s="39" t="s">
        <v>470</v>
      </c>
      <c r="C85" s="74">
        <v>244</v>
      </c>
      <c r="D85" s="74">
        <v>224</v>
      </c>
      <c r="E85" s="31">
        <v>105000</v>
      </c>
      <c r="F85" s="31">
        <v>105000</v>
      </c>
      <c r="G85" s="31">
        <v>105000</v>
      </c>
      <c r="H85" s="37">
        <v>0</v>
      </c>
    </row>
    <row r="86" spans="1:99">
      <c r="A86" s="34" t="s">
        <v>225</v>
      </c>
      <c r="B86" s="39" t="s">
        <v>471</v>
      </c>
      <c r="C86" s="74">
        <v>244</v>
      </c>
      <c r="D86" s="74">
        <v>225</v>
      </c>
      <c r="E86" s="31">
        <v>4053150</v>
      </c>
      <c r="F86" s="31">
        <v>4053150</v>
      </c>
      <c r="G86" s="31">
        <v>4053150</v>
      </c>
      <c r="H86" s="37">
        <v>0</v>
      </c>
    </row>
    <row r="87" spans="1:99">
      <c r="A87" s="34" t="s">
        <v>226</v>
      </c>
      <c r="B87" s="39" t="s">
        <v>472</v>
      </c>
      <c r="C87" s="74">
        <v>244</v>
      </c>
      <c r="D87" s="74">
        <v>226</v>
      </c>
      <c r="E87" s="31">
        <v>3045775</v>
      </c>
      <c r="F87" s="31">
        <v>3045775</v>
      </c>
      <c r="G87" s="31">
        <v>3045775</v>
      </c>
      <c r="H87" s="37">
        <v>0</v>
      </c>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2"/>
      <c r="CI87" s="42"/>
      <c r="CJ87" s="42"/>
      <c r="CK87" s="42"/>
      <c r="CL87" s="42"/>
      <c r="CM87" s="42"/>
      <c r="CN87" s="42"/>
      <c r="CO87" s="42"/>
      <c r="CP87" s="42"/>
      <c r="CQ87" s="42"/>
      <c r="CR87" s="42"/>
      <c r="CS87" s="42"/>
      <c r="CT87" s="42"/>
      <c r="CU87" s="42"/>
    </row>
    <row r="88" spans="1:99">
      <c r="A88" s="34" t="s">
        <v>228</v>
      </c>
      <c r="B88" s="39" t="s">
        <v>473</v>
      </c>
      <c r="C88" s="74">
        <v>244</v>
      </c>
      <c r="D88" s="74">
        <v>227</v>
      </c>
      <c r="E88" s="31">
        <v>181000</v>
      </c>
      <c r="F88" s="31">
        <v>181000</v>
      </c>
      <c r="G88" s="31">
        <v>181000</v>
      </c>
      <c r="H88" s="37">
        <v>0</v>
      </c>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row>
    <row r="89" spans="1:99">
      <c r="A89" s="34" t="s">
        <v>227</v>
      </c>
      <c r="B89" s="39" t="s">
        <v>474</v>
      </c>
      <c r="C89" s="74">
        <v>244</v>
      </c>
      <c r="D89" s="74">
        <v>310</v>
      </c>
      <c r="E89" s="31">
        <v>555000</v>
      </c>
      <c r="F89" s="31">
        <v>555000</v>
      </c>
      <c r="G89" s="31">
        <v>555000</v>
      </c>
      <c r="H89" s="37">
        <v>0</v>
      </c>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row>
    <row r="90" spans="1:99">
      <c r="A90" s="34" t="s">
        <v>229</v>
      </c>
      <c r="B90" s="39" t="s">
        <v>475</v>
      </c>
      <c r="C90" s="74">
        <v>244</v>
      </c>
      <c r="D90" s="74">
        <v>340</v>
      </c>
      <c r="E90" s="31">
        <v>21678787.239999998</v>
      </c>
      <c r="F90" s="31">
        <v>21678787.239999998</v>
      </c>
      <c r="G90" s="31">
        <v>21678787.239999998</v>
      </c>
      <c r="H90" s="37">
        <v>0</v>
      </c>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row>
    <row r="91" spans="1:99" ht="45">
      <c r="A91" s="34" t="s">
        <v>230</v>
      </c>
      <c r="B91" s="39" t="s">
        <v>476</v>
      </c>
      <c r="C91" s="74">
        <v>244</v>
      </c>
      <c r="D91" s="74">
        <v>353</v>
      </c>
      <c r="E91" s="31">
        <v>107321</v>
      </c>
      <c r="F91" s="31">
        <v>107321</v>
      </c>
      <c r="G91" s="31">
        <v>107321</v>
      </c>
      <c r="H91" s="37">
        <v>0</v>
      </c>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row>
    <row r="92" spans="1:99">
      <c r="A92" s="1" t="s">
        <v>465</v>
      </c>
      <c r="B92" s="39">
        <v>2630</v>
      </c>
      <c r="C92" s="74">
        <v>247</v>
      </c>
      <c r="D92" s="74" t="s">
        <v>102</v>
      </c>
      <c r="E92" s="30">
        <f>E95</f>
        <v>7459289</v>
      </c>
      <c r="F92" s="30">
        <f>F95</f>
        <v>7459289</v>
      </c>
      <c r="G92" s="30">
        <f>G95</f>
        <v>7459289</v>
      </c>
      <c r="H92" s="37">
        <v>0</v>
      </c>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row>
    <row r="93" spans="1:99" ht="18.75" customHeight="1">
      <c r="A93" s="71" t="s">
        <v>96</v>
      </c>
      <c r="B93" s="39"/>
      <c r="C93" s="246"/>
      <c r="D93" s="246"/>
      <c r="E93" s="246"/>
      <c r="F93" s="246"/>
      <c r="G93" s="246"/>
      <c r="H93" s="40"/>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row>
    <row r="94" spans="1:99" ht="22.5" hidden="1" customHeight="1">
      <c r="A94" s="34" t="s">
        <v>223</v>
      </c>
      <c r="B94" s="39" t="s">
        <v>466</v>
      </c>
      <c r="C94" s="74">
        <v>247</v>
      </c>
      <c r="D94" s="74">
        <v>223</v>
      </c>
      <c r="E94" s="200">
        <v>7259289</v>
      </c>
      <c r="F94" s="200">
        <v>7259289</v>
      </c>
      <c r="G94" s="200">
        <v>7259289</v>
      </c>
      <c r="H94" s="37">
        <v>0</v>
      </c>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row>
    <row r="95" spans="1:99" ht="19.5" customHeight="1">
      <c r="A95" s="34" t="s">
        <v>223</v>
      </c>
      <c r="B95" s="39">
        <v>2631</v>
      </c>
      <c r="C95" s="74">
        <v>247</v>
      </c>
      <c r="D95" s="74">
        <v>223</v>
      </c>
      <c r="E95" s="31">
        <v>7459289</v>
      </c>
      <c r="F95" s="31">
        <v>7459289</v>
      </c>
      <c r="G95" s="31">
        <v>7459289</v>
      </c>
      <c r="H95" s="37">
        <f t="shared" ref="H95" si="10">H98+H99</f>
        <v>0</v>
      </c>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row>
    <row r="96" spans="1:99" ht="29.25" customHeight="1">
      <c r="A96" s="34" t="s">
        <v>133</v>
      </c>
      <c r="B96" s="39">
        <v>2640</v>
      </c>
      <c r="C96" s="74">
        <v>400</v>
      </c>
      <c r="D96" s="74"/>
      <c r="E96" s="30">
        <f>E98+E99</f>
        <v>0</v>
      </c>
      <c r="F96" s="30">
        <f t="shared" ref="F96:H96" si="11">F98+F99</f>
        <v>0</v>
      </c>
      <c r="G96" s="30">
        <f t="shared" si="11"/>
        <v>0</v>
      </c>
      <c r="H96" s="37">
        <f t="shared" si="11"/>
        <v>0</v>
      </c>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row>
    <row r="97" spans="1:99" ht="18" customHeight="1">
      <c r="A97" s="71" t="s">
        <v>134</v>
      </c>
      <c r="B97" s="39"/>
      <c r="C97" s="246"/>
      <c r="D97" s="246"/>
      <c r="E97" s="246"/>
      <c r="F97" s="246"/>
      <c r="G97" s="246"/>
      <c r="H97" s="40"/>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row>
    <row r="98" spans="1:99" ht="18.75" customHeight="1">
      <c r="A98" s="34" t="s">
        <v>135</v>
      </c>
      <c r="B98" s="39">
        <v>2641</v>
      </c>
      <c r="C98" s="246">
        <v>406</v>
      </c>
      <c r="D98" s="246"/>
      <c r="E98" s="246"/>
      <c r="F98" s="246"/>
      <c r="G98" s="246"/>
      <c r="H98" s="40"/>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row>
    <row r="99" spans="1:99" ht="34.5" customHeight="1" thickBot="1">
      <c r="A99" s="34" t="s">
        <v>136</v>
      </c>
      <c r="B99" s="45">
        <v>2642</v>
      </c>
      <c r="C99" s="46">
        <v>407</v>
      </c>
      <c r="D99" s="46"/>
      <c r="E99" s="46"/>
      <c r="F99" s="46"/>
      <c r="G99" s="46"/>
      <c r="H99" s="47"/>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row>
    <row r="100" spans="1:99" ht="16.5" customHeight="1">
      <c r="A100" s="70" t="s">
        <v>147</v>
      </c>
      <c r="B100" s="75">
        <v>3000</v>
      </c>
      <c r="C100" s="76">
        <v>100</v>
      </c>
      <c r="D100" s="76" t="s">
        <v>102</v>
      </c>
      <c r="E100" s="65">
        <f>E102+E103+E104</f>
        <v>-130000</v>
      </c>
      <c r="F100" s="65">
        <f t="shared" ref="F100:G100" si="12">F102+F103+F104</f>
        <v>-130000</v>
      </c>
      <c r="G100" s="65">
        <f t="shared" si="12"/>
        <v>-130000</v>
      </c>
      <c r="H100" s="69" t="s">
        <v>102</v>
      </c>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row>
    <row r="101" spans="1:99" ht="21" customHeight="1">
      <c r="A101" s="71" t="s">
        <v>4</v>
      </c>
      <c r="B101" s="39"/>
      <c r="C101" s="246"/>
      <c r="D101" s="246"/>
      <c r="E101" s="246"/>
      <c r="F101" s="246"/>
      <c r="G101" s="246"/>
      <c r="H101" s="40"/>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row>
    <row r="102" spans="1:99" ht="3.75" hidden="1" customHeight="1">
      <c r="A102" s="71" t="s">
        <v>148</v>
      </c>
      <c r="B102" s="39">
        <v>3010</v>
      </c>
      <c r="C102" s="246"/>
      <c r="D102" s="246"/>
      <c r="E102" s="31"/>
      <c r="F102" s="30"/>
      <c r="G102" s="30"/>
      <c r="H102" s="37" t="s">
        <v>102</v>
      </c>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row>
    <row r="103" spans="1:99" ht="11.25" hidden="1" customHeight="1">
      <c r="A103" s="71" t="s">
        <v>150</v>
      </c>
      <c r="B103" s="39">
        <v>3020</v>
      </c>
      <c r="C103" s="246">
        <v>180</v>
      </c>
      <c r="D103" s="246">
        <v>180</v>
      </c>
      <c r="E103" s="77">
        <v>-130000</v>
      </c>
      <c r="F103" s="30">
        <v>-130000</v>
      </c>
      <c r="G103" s="30">
        <v>-130000</v>
      </c>
      <c r="H103" s="37" t="s">
        <v>102</v>
      </c>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row>
    <row r="104" spans="1:99" ht="21" customHeight="1">
      <c r="A104" s="71" t="s">
        <v>149</v>
      </c>
      <c r="B104" s="39">
        <v>3030</v>
      </c>
      <c r="C104" s="246"/>
      <c r="D104" s="246"/>
      <c r="E104" s="31">
        <v>0</v>
      </c>
      <c r="F104" s="30">
        <v>0</v>
      </c>
      <c r="G104" s="30">
        <v>0</v>
      </c>
      <c r="H104" s="37" t="s">
        <v>102</v>
      </c>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row>
    <row r="105" spans="1:99" ht="22.5" customHeight="1">
      <c r="A105" s="70" t="s">
        <v>151</v>
      </c>
      <c r="B105" s="35">
        <v>4000</v>
      </c>
      <c r="C105" s="73" t="s">
        <v>102</v>
      </c>
      <c r="D105" s="73"/>
      <c r="E105" s="24">
        <f>E107+E108</f>
        <v>0</v>
      </c>
      <c r="F105" s="24">
        <f t="shared" ref="F105:G105" si="13">F107+F108</f>
        <v>0</v>
      </c>
      <c r="G105" s="24">
        <f t="shared" si="13"/>
        <v>0</v>
      </c>
      <c r="H105" s="36" t="s">
        <v>102</v>
      </c>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row>
    <row r="106" spans="1:99" ht="23.25" customHeight="1">
      <c r="A106" s="71" t="s">
        <v>3</v>
      </c>
      <c r="B106" s="39"/>
      <c r="C106" s="246"/>
      <c r="D106" s="246"/>
      <c r="E106" s="246"/>
      <c r="F106" s="246"/>
      <c r="G106" s="246"/>
      <c r="H106" s="40"/>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row>
    <row r="107" spans="1:99" ht="15.75" customHeight="1">
      <c r="A107" s="71" t="s">
        <v>140</v>
      </c>
      <c r="B107" s="39">
        <v>4010</v>
      </c>
      <c r="C107" s="246">
        <v>610</v>
      </c>
      <c r="D107" s="246"/>
      <c r="E107" s="31">
        <v>0</v>
      </c>
      <c r="F107" s="30">
        <v>0</v>
      </c>
      <c r="G107" s="30">
        <v>0</v>
      </c>
      <c r="H107" s="37"/>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row>
    <row r="108" spans="1:99" ht="17.25" customHeight="1" thickBot="1">
      <c r="A108" s="33"/>
      <c r="B108" s="45"/>
      <c r="C108" s="46"/>
      <c r="D108" s="46"/>
      <c r="E108" s="48"/>
      <c r="F108" s="79"/>
      <c r="G108" s="79"/>
      <c r="H108" s="80"/>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row>
    <row r="109" spans="1:99" ht="9.75" customHeight="1">
      <c r="A109" s="57"/>
      <c r="B109" s="57"/>
      <c r="C109" s="57"/>
      <c r="D109" s="57"/>
      <c r="F109" s="57"/>
      <c r="G109" s="57"/>
      <c r="H109" s="57"/>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row>
    <row r="110" spans="1:99">
      <c r="A110" s="257" t="s">
        <v>483</v>
      </c>
      <c r="B110" s="258"/>
      <c r="C110" s="258"/>
      <c r="D110" s="258"/>
      <c r="E110" s="258"/>
      <c r="F110" s="258"/>
      <c r="G110" s="258"/>
      <c r="H110" s="258"/>
    </row>
    <row r="111" spans="1:99" ht="18" customHeight="1">
      <c r="A111" s="257" t="s">
        <v>484</v>
      </c>
      <c r="B111" s="258"/>
      <c r="C111" s="258"/>
      <c r="D111" s="258"/>
      <c r="E111" s="258"/>
      <c r="F111" s="258"/>
      <c r="G111" s="258"/>
      <c r="H111" s="258"/>
    </row>
    <row r="112" spans="1:99" ht="12" customHeight="1">
      <c r="A112" s="257" t="s">
        <v>485</v>
      </c>
      <c r="B112" s="258"/>
      <c r="C112" s="258"/>
      <c r="D112" s="258"/>
      <c r="E112" s="258"/>
      <c r="F112" s="258"/>
      <c r="G112" s="258"/>
      <c r="H112" s="258"/>
    </row>
    <row r="113" spans="1:8">
      <c r="A113" s="258" t="s">
        <v>152</v>
      </c>
      <c r="B113" s="258"/>
      <c r="C113" s="258"/>
      <c r="D113" s="258"/>
      <c r="E113" s="258"/>
      <c r="F113" s="258"/>
      <c r="G113" s="258"/>
      <c r="H113" s="258"/>
    </row>
    <row r="114" spans="1:8" ht="15" customHeight="1">
      <c r="A114" s="258" t="s">
        <v>153</v>
      </c>
      <c r="B114" s="258"/>
      <c r="C114" s="258"/>
      <c r="D114" s="258"/>
      <c r="E114" s="258"/>
      <c r="F114" s="258"/>
      <c r="G114" s="258"/>
      <c r="H114" s="258"/>
    </row>
    <row r="115" spans="1:8" ht="25.5" customHeight="1">
      <c r="A115" s="258" t="s">
        <v>154</v>
      </c>
      <c r="B115" s="258"/>
      <c r="C115" s="258"/>
      <c r="D115" s="258"/>
      <c r="E115" s="258"/>
      <c r="F115" s="258"/>
      <c r="G115" s="258"/>
      <c r="H115" s="258"/>
    </row>
    <row r="116" spans="1:8" ht="34.5" customHeight="1">
      <c r="A116" s="311" t="s">
        <v>155</v>
      </c>
      <c r="B116" s="311"/>
      <c r="C116" s="311"/>
      <c r="D116" s="311"/>
      <c r="E116" s="311"/>
      <c r="F116" s="311"/>
      <c r="G116" s="311"/>
      <c r="H116" s="311"/>
    </row>
    <row r="117" spans="1:8" ht="8.25" customHeight="1">
      <c r="A117" s="259"/>
      <c r="B117" s="259"/>
      <c r="C117" s="259"/>
      <c r="D117" s="259"/>
      <c r="E117" s="259"/>
      <c r="F117" s="259"/>
      <c r="G117" s="259"/>
      <c r="H117" s="259"/>
    </row>
    <row r="118" spans="1:8" ht="9" customHeight="1">
      <c r="A118" s="258" t="s">
        <v>156</v>
      </c>
      <c r="B118" s="258"/>
      <c r="C118" s="258"/>
      <c r="D118" s="258"/>
      <c r="E118" s="258"/>
      <c r="F118" s="258"/>
      <c r="G118" s="258"/>
      <c r="H118" s="258"/>
    </row>
    <row r="119" spans="1:8" ht="33" customHeight="1">
      <c r="A119" s="312" t="s">
        <v>157</v>
      </c>
      <c r="B119" s="312"/>
      <c r="C119" s="312"/>
      <c r="D119" s="312"/>
      <c r="E119" s="312"/>
      <c r="F119" s="312"/>
      <c r="G119" s="312"/>
      <c r="H119" s="312"/>
    </row>
    <row r="120" spans="1:8" ht="11.25" customHeight="1">
      <c r="A120" s="98"/>
      <c r="B120" s="98"/>
      <c r="C120" s="98"/>
      <c r="D120" s="98"/>
      <c r="E120" s="98"/>
      <c r="F120" s="98"/>
      <c r="G120" s="98"/>
      <c r="H120" s="98"/>
    </row>
    <row r="121" spans="1:8">
      <c r="A121" s="312" t="s">
        <v>162</v>
      </c>
      <c r="B121" s="312"/>
      <c r="C121" s="312"/>
      <c r="D121" s="312"/>
      <c r="E121" s="312"/>
      <c r="F121" s="312"/>
      <c r="G121" s="312"/>
      <c r="H121" s="312"/>
    </row>
    <row r="122" spans="1:8" ht="9" customHeight="1">
      <c r="A122" s="99"/>
      <c r="B122" s="99"/>
      <c r="C122" s="99"/>
      <c r="D122" s="99"/>
      <c r="E122" s="99"/>
      <c r="F122" s="99"/>
      <c r="G122" s="99"/>
      <c r="H122" s="99"/>
    </row>
    <row r="123" spans="1:8" ht="40.5" customHeight="1">
      <c r="A123" s="312" t="s">
        <v>158</v>
      </c>
      <c r="B123" s="312"/>
      <c r="C123" s="312"/>
      <c r="D123" s="312"/>
      <c r="E123" s="312"/>
      <c r="F123" s="312"/>
      <c r="G123" s="312"/>
      <c r="H123" s="312"/>
    </row>
    <row r="124" spans="1:8" ht="6.75" customHeight="1">
      <c r="A124" s="99"/>
      <c r="B124" s="99"/>
      <c r="C124" s="99"/>
      <c r="D124" s="99"/>
      <c r="E124" s="99"/>
      <c r="F124" s="99"/>
      <c r="G124" s="99"/>
      <c r="H124" s="99"/>
    </row>
    <row r="125" spans="1:8" ht="29.25" customHeight="1">
      <c r="A125" s="312" t="s">
        <v>159</v>
      </c>
      <c r="B125" s="312"/>
      <c r="C125" s="312"/>
      <c r="D125" s="312"/>
      <c r="E125" s="312"/>
      <c r="F125" s="312"/>
      <c r="G125" s="312"/>
      <c r="H125" s="312"/>
    </row>
    <row r="126" spans="1:8" ht="8.25" customHeight="1">
      <c r="A126" s="99"/>
      <c r="B126" s="99"/>
      <c r="C126" s="99"/>
      <c r="D126" s="99"/>
      <c r="E126" s="99"/>
      <c r="F126" s="99"/>
      <c r="G126" s="99"/>
      <c r="H126" s="99"/>
    </row>
    <row r="127" spans="1:8" ht="21" customHeight="1">
      <c r="A127" s="41" t="s">
        <v>160</v>
      </c>
      <c r="B127" s="42"/>
      <c r="C127" s="42"/>
      <c r="D127" s="42"/>
      <c r="E127" s="97"/>
      <c r="F127" s="42"/>
      <c r="G127" s="42"/>
      <c r="H127" s="42"/>
    </row>
    <row r="128" spans="1:8" ht="24" customHeight="1">
      <c r="A128" s="313" t="s">
        <v>161</v>
      </c>
      <c r="B128" s="313"/>
      <c r="C128" s="313"/>
      <c r="D128" s="313"/>
      <c r="E128" s="313"/>
      <c r="F128" s="313"/>
      <c r="G128" s="313"/>
      <c r="H128" s="313"/>
    </row>
    <row r="129" spans="1:8">
      <c r="A129" s="43"/>
      <c r="B129" s="43"/>
      <c r="C129" s="43"/>
      <c r="D129" s="43"/>
      <c r="E129" s="98"/>
      <c r="F129" s="43"/>
      <c r="G129" s="43"/>
      <c r="H129" s="43"/>
    </row>
    <row r="130" spans="1:8">
      <c r="A130" s="43"/>
      <c r="B130" s="43"/>
      <c r="C130" s="43"/>
      <c r="D130" s="43"/>
      <c r="E130" s="98"/>
      <c r="F130" s="43"/>
      <c r="G130" s="43"/>
      <c r="H130" s="43"/>
    </row>
  </sheetData>
  <mergeCells count="13">
    <mergeCell ref="A2:H2"/>
    <mergeCell ref="A4:A5"/>
    <mergeCell ref="B4:B5"/>
    <mergeCell ref="C4:C5"/>
    <mergeCell ref="E4:H4"/>
    <mergeCell ref="D4:D5"/>
    <mergeCell ref="A3:H3"/>
    <mergeCell ref="A116:H116"/>
    <mergeCell ref="A119:H119"/>
    <mergeCell ref="A123:H123"/>
    <mergeCell ref="A125:H125"/>
    <mergeCell ref="A128:H128"/>
    <mergeCell ref="A121:H121"/>
  </mergeCells>
  <printOptions horizontalCentered="1"/>
  <pageMargins left="0.78740157480314965" right="0.39370078740157483" top="0.39370078740157483" bottom="0.39370078740157483" header="0" footer="0"/>
  <pageSetup paperSize="9" scale="57" fitToHeight="5" orientation="portrait" r:id="rId1"/>
  <rowBreaks count="1" manualBreakCount="1">
    <brk id="69" max="16383" man="1"/>
  </rowBreaks>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2:H56"/>
  <sheetViews>
    <sheetView zoomScale="80" zoomScaleNormal="80" workbookViewId="0">
      <selection activeCell="F17" sqref="F17"/>
    </sheetView>
  </sheetViews>
  <sheetFormatPr defaultRowHeight="15.75"/>
  <cols>
    <col min="1" max="1" width="11.5703125" style="1" bestFit="1" customWidth="1"/>
    <col min="2" max="2" width="97.85546875" style="1" customWidth="1"/>
    <col min="3" max="4" width="9.140625" style="1"/>
    <col min="5" max="5" width="21.140625" style="57" customWidth="1"/>
    <col min="6" max="8" width="21.140625" style="1" customWidth="1"/>
    <col min="9" max="16384" width="9.140625" style="1"/>
  </cols>
  <sheetData>
    <row r="2" spans="1:8" ht="21.75">
      <c r="B2" s="317" t="s">
        <v>163</v>
      </c>
      <c r="C2" s="317"/>
      <c r="D2" s="317"/>
      <c r="E2" s="317"/>
      <c r="F2" s="317"/>
      <c r="G2" s="317"/>
      <c r="H2" s="317"/>
    </row>
    <row r="3" spans="1:8" ht="18.75">
      <c r="B3" s="314" t="s">
        <v>442</v>
      </c>
      <c r="C3" s="314"/>
      <c r="D3" s="314"/>
      <c r="E3" s="314"/>
      <c r="F3" s="314"/>
      <c r="G3" s="314"/>
      <c r="H3" s="314"/>
    </row>
    <row r="5" spans="1:8" ht="30" customHeight="1">
      <c r="A5" s="322" t="s">
        <v>164</v>
      </c>
      <c r="B5" s="315" t="s">
        <v>2</v>
      </c>
      <c r="C5" s="318" t="s">
        <v>5</v>
      </c>
      <c r="D5" s="318" t="s">
        <v>11</v>
      </c>
      <c r="E5" s="315" t="s">
        <v>244</v>
      </c>
      <c r="F5" s="315"/>
      <c r="G5" s="315"/>
      <c r="H5" s="315"/>
    </row>
    <row r="6" spans="1:8" ht="51.75" customHeight="1">
      <c r="A6" s="322"/>
      <c r="B6" s="315"/>
      <c r="C6" s="318"/>
      <c r="D6" s="318"/>
      <c r="E6" s="271" t="s">
        <v>443</v>
      </c>
      <c r="F6" s="271" t="s">
        <v>444</v>
      </c>
      <c r="G6" s="271" t="s">
        <v>445</v>
      </c>
      <c r="H6" s="271" t="s">
        <v>98</v>
      </c>
    </row>
    <row r="7" spans="1:8" ht="16.5" thickBot="1">
      <c r="A7" s="272">
        <v>1</v>
      </c>
      <c r="B7" s="271">
        <v>2</v>
      </c>
      <c r="C7" s="93">
        <v>3</v>
      </c>
      <c r="D7" s="273">
        <v>4</v>
      </c>
      <c r="E7" s="93">
        <v>5</v>
      </c>
      <c r="F7" s="273">
        <v>6</v>
      </c>
      <c r="G7" s="93">
        <v>7</v>
      </c>
      <c r="H7" s="273">
        <v>8</v>
      </c>
    </row>
    <row r="8" spans="1:8" ht="16.5">
      <c r="A8" s="272">
        <v>1</v>
      </c>
      <c r="B8" s="263" t="s">
        <v>166</v>
      </c>
      <c r="C8" s="264" t="s">
        <v>165</v>
      </c>
      <c r="D8" s="76" t="s">
        <v>102</v>
      </c>
      <c r="E8" s="65">
        <f>E10+E11+E12+E13</f>
        <v>38902526.240000002</v>
      </c>
      <c r="F8" s="65">
        <f>F10+F11+F12+F13</f>
        <v>38902526.239999995</v>
      </c>
      <c r="G8" s="65">
        <f>G10+G11+G12+G13</f>
        <v>38902526.239999995</v>
      </c>
      <c r="H8" s="69">
        <f>H10+H11+H12+H13</f>
        <v>0</v>
      </c>
    </row>
    <row r="9" spans="1:8">
      <c r="A9" s="272"/>
      <c r="B9" s="265" t="s">
        <v>4</v>
      </c>
      <c r="C9" s="39"/>
      <c r="D9" s="271"/>
      <c r="E9" s="271"/>
      <c r="F9" s="271"/>
      <c r="G9" s="271"/>
      <c r="H9" s="40"/>
    </row>
    <row r="10" spans="1:8" ht="108">
      <c r="A10" s="272" t="s">
        <v>20</v>
      </c>
      <c r="B10" s="266" t="s">
        <v>486</v>
      </c>
      <c r="C10" s="39">
        <v>26100</v>
      </c>
      <c r="D10" s="271" t="s">
        <v>102</v>
      </c>
      <c r="E10" s="24">
        <v>0</v>
      </c>
      <c r="F10" s="24">
        <v>0</v>
      </c>
      <c r="G10" s="24">
        <v>0</v>
      </c>
      <c r="H10" s="36">
        <v>0</v>
      </c>
    </row>
    <row r="11" spans="1:8" ht="34.5">
      <c r="A11" s="272" t="s">
        <v>22</v>
      </c>
      <c r="B11" s="58" t="s">
        <v>487</v>
      </c>
      <c r="C11" s="39">
        <v>26200</v>
      </c>
      <c r="D11" s="271" t="s">
        <v>102</v>
      </c>
      <c r="E11" s="24">
        <v>0</v>
      </c>
      <c r="F11" s="24">
        <v>0</v>
      </c>
      <c r="G11" s="24">
        <v>0</v>
      </c>
      <c r="H11" s="36">
        <v>0</v>
      </c>
    </row>
    <row r="12" spans="1:8" ht="34.5">
      <c r="A12" s="272" t="s">
        <v>24</v>
      </c>
      <c r="B12" s="58" t="s">
        <v>488</v>
      </c>
      <c r="C12" s="39">
        <v>26300</v>
      </c>
      <c r="D12" s="271" t="s">
        <v>102</v>
      </c>
      <c r="E12" s="24">
        <v>4330062.38</v>
      </c>
      <c r="F12" s="24">
        <v>0</v>
      </c>
      <c r="G12" s="24">
        <v>0</v>
      </c>
      <c r="H12" s="36">
        <v>0</v>
      </c>
    </row>
    <row r="13" spans="1:8" ht="34.5">
      <c r="A13" s="272" t="s">
        <v>171</v>
      </c>
      <c r="B13" s="58" t="s">
        <v>489</v>
      </c>
      <c r="C13" s="39">
        <v>26400</v>
      </c>
      <c r="D13" s="271" t="s">
        <v>102</v>
      </c>
      <c r="E13" s="24">
        <f>E15+E19+E23+E24+E28</f>
        <v>34572463.859999999</v>
      </c>
      <c r="F13" s="24">
        <f>F15+F19+F23+F24+F28</f>
        <v>38902526.239999995</v>
      </c>
      <c r="G13" s="24">
        <f>G15+G19+G23+G24+G28</f>
        <v>38902526.239999995</v>
      </c>
      <c r="H13" s="36">
        <f>H15+H19+H23+H24+H28</f>
        <v>0</v>
      </c>
    </row>
    <row r="14" spans="1:8">
      <c r="A14" s="272"/>
      <c r="B14" s="58" t="s">
        <v>4</v>
      </c>
      <c r="C14" s="39"/>
      <c r="D14" s="271"/>
      <c r="E14" s="24"/>
      <c r="F14" s="24"/>
      <c r="G14" s="24"/>
      <c r="H14" s="36"/>
    </row>
    <row r="15" spans="1:8" ht="31.5">
      <c r="A15" s="272" t="s">
        <v>172</v>
      </c>
      <c r="B15" s="58" t="s">
        <v>167</v>
      </c>
      <c r="C15" s="39">
        <v>26410</v>
      </c>
      <c r="D15" s="271" t="s">
        <v>102</v>
      </c>
      <c r="E15" s="30">
        <f>E16+E17</f>
        <v>521230.28</v>
      </c>
      <c r="F15" s="30">
        <f>F16+F17</f>
        <v>1516214.23</v>
      </c>
      <c r="G15" s="30">
        <f>G16+G17</f>
        <v>1516214.23</v>
      </c>
      <c r="H15" s="37">
        <f>H16+H17</f>
        <v>0</v>
      </c>
    </row>
    <row r="16" spans="1:8">
      <c r="A16" s="272"/>
      <c r="B16" s="58" t="s">
        <v>4</v>
      </c>
      <c r="C16" s="39"/>
      <c r="D16" s="271"/>
      <c r="E16" s="24"/>
      <c r="F16" s="24"/>
      <c r="G16" s="24"/>
      <c r="H16" s="36"/>
    </row>
    <row r="17" spans="1:8">
      <c r="A17" s="272" t="s">
        <v>173</v>
      </c>
      <c r="B17" s="58" t="s">
        <v>174</v>
      </c>
      <c r="C17" s="39">
        <v>26411</v>
      </c>
      <c r="D17" s="271" t="s">
        <v>102</v>
      </c>
      <c r="E17" s="30">
        <v>521230.28</v>
      </c>
      <c r="F17" s="30">
        <v>1516214.23</v>
      </c>
      <c r="G17" s="30">
        <v>1516214.23</v>
      </c>
      <c r="H17" s="37">
        <v>0</v>
      </c>
    </row>
    <row r="18" spans="1:8" ht="18.75">
      <c r="A18" s="272" t="s">
        <v>175</v>
      </c>
      <c r="B18" s="58" t="s">
        <v>490</v>
      </c>
      <c r="C18" s="39">
        <v>26412</v>
      </c>
      <c r="D18" s="271" t="s">
        <v>102</v>
      </c>
      <c r="E18" s="30">
        <v>0</v>
      </c>
      <c r="F18" s="30">
        <v>0</v>
      </c>
      <c r="G18" s="30">
        <v>0</v>
      </c>
      <c r="H18" s="37">
        <v>0</v>
      </c>
    </row>
    <row r="19" spans="1:8" ht="31.5">
      <c r="A19" s="272" t="s">
        <v>176</v>
      </c>
      <c r="B19" s="58" t="s">
        <v>168</v>
      </c>
      <c r="C19" s="39">
        <v>26420</v>
      </c>
      <c r="D19" s="271" t="s">
        <v>102</v>
      </c>
      <c r="E19" s="30">
        <f>E21+E22</f>
        <v>0</v>
      </c>
      <c r="F19" s="30">
        <f>F21+F22</f>
        <v>0</v>
      </c>
      <c r="G19" s="30">
        <f>G21+G22</f>
        <v>0</v>
      </c>
      <c r="H19" s="37">
        <f>H21+H22</f>
        <v>0</v>
      </c>
    </row>
    <row r="20" spans="1:8">
      <c r="A20" s="272"/>
      <c r="B20" s="58" t="s">
        <v>4</v>
      </c>
      <c r="C20" s="35"/>
      <c r="D20" s="271"/>
      <c r="E20" s="24"/>
      <c r="F20" s="24"/>
      <c r="G20" s="24"/>
      <c r="H20" s="36"/>
    </row>
    <row r="21" spans="1:8">
      <c r="A21" s="272" t="s">
        <v>177</v>
      </c>
      <c r="B21" s="58" t="s">
        <v>174</v>
      </c>
      <c r="C21" s="39">
        <v>26421</v>
      </c>
      <c r="D21" s="271" t="s">
        <v>102</v>
      </c>
      <c r="E21" s="30">
        <v>0</v>
      </c>
      <c r="F21" s="30">
        <v>0</v>
      </c>
      <c r="G21" s="30">
        <v>0</v>
      </c>
      <c r="H21" s="37">
        <v>0</v>
      </c>
    </row>
    <row r="22" spans="1:8" ht="18.75">
      <c r="A22" s="272" t="s">
        <v>178</v>
      </c>
      <c r="B22" s="58" t="s">
        <v>490</v>
      </c>
      <c r="C22" s="39">
        <v>26422</v>
      </c>
      <c r="D22" s="271" t="s">
        <v>102</v>
      </c>
      <c r="E22" s="30">
        <v>0</v>
      </c>
      <c r="F22" s="30">
        <v>0</v>
      </c>
      <c r="G22" s="30">
        <v>0</v>
      </c>
      <c r="H22" s="37">
        <v>0</v>
      </c>
    </row>
    <row r="23" spans="1:8" ht="18.75">
      <c r="A23" s="272" t="s">
        <v>179</v>
      </c>
      <c r="B23" s="58" t="s">
        <v>180</v>
      </c>
      <c r="C23" s="39">
        <v>26430</v>
      </c>
      <c r="D23" s="271" t="s">
        <v>102</v>
      </c>
      <c r="E23" s="30">
        <v>0</v>
      </c>
      <c r="F23" s="30">
        <v>0</v>
      </c>
      <c r="G23" s="30">
        <v>0</v>
      </c>
      <c r="H23" s="37">
        <v>0</v>
      </c>
    </row>
    <row r="24" spans="1:8">
      <c r="A24" s="272" t="s">
        <v>181</v>
      </c>
      <c r="B24" s="58" t="s">
        <v>169</v>
      </c>
      <c r="C24" s="39">
        <v>26440</v>
      </c>
      <c r="D24" s="271" t="s">
        <v>102</v>
      </c>
      <c r="E24" s="30">
        <f>E26+E27</f>
        <v>29041140.93</v>
      </c>
      <c r="F24" s="30">
        <f>F26+F27</f>
        <v>32372319.359999999</v>
      </c>
      <c r="G24" s="30">
        <f>G26+G27</f>
        <v>32372319.359999999</v>
      </c>
      <c r="H24" s="37">
        <f>H26+H27</f>
        <v>0</v>
      </c>
    </row>
    <row r="25" spans="1:8">
      <c r="A25" s="272"/>
      <c r="B25" s="58" t="s">
        <v>4</v>
      </c>
      <c r="C25" s="39"/>
      <c r="D25" s="271"/>
      <c r="E25" s="30"/>
      <c r="F25" s="30"/>
      <c r="G25" s="30"/>
      <c r="H25" s="37"/>
    </row>
    <row r="26" spans="1:8">
      <c r="A26" s="272" t="s">
        <v>182</v>
      </c>
      <c r="B26" s="58" t="s">
        <v>174</v>
      </c>
      <c r="C26" s="39">
        <v>26441</v>
      </c>
      <c r="D26" s="271" t="s">
        <v>102</v>
      </c>
      <c r="E26" s="30">
        <v>29041140.93</v>
      </c>
      <c r="F26" s="30">
        <v>32372319.359999999</v>
      </c>
      <c r="G26" s="30">
        <v>32372319.359999999</v>
      </c>
      <c r="H26" s="37">
        <v>0</v>
      </c>
    </row>
    <row r="27" spans="1:8" ht="18.75">
      <c r="A27" s="272" t="s">
        <v>183</v>
      </c>
      <c r="B27" s="58" t="s">
        <v>490</v>
      </c>
      <c r="C27" s="39">
        <v>26442</v>
      </c>
      <c r="D27" s="271" t="s">
        <v>102</v>
      </c>
      <c r="E27" s="30"/>
      <c r="F27" s="30"/>
      <c r="G27" s="30"/>
      <c r="H27" s="37"/>
    </row>
    <row r="28" spans="1:8">
      <c r="A28" s="272" t="s">
        <v>184</v>
      </c>
      <c r="B28" s="58" t="s">
        <v>170</v>
      </c>
      <c r="C28" s="39">
        <v>26450</v>
      </c>
      <c r="D28" s="271" t="s">
        <v>102</v>
      </c>
      <c r="E28" s="30">
        <f>E30+E31</f>
        <v>5010092.6500000004</v>
      </c>
      <c r="F28" s="30">
        <f>F30+F31</f>
        <v>5013992.6500000004</v>
      </c>
      <c r="G28" s="30">
        <f>G30+G31</f>
        <v>5013992.6500000004</v>
      </c>
      <c r="H28" s="37">
        <f>H30+H31</f>
        <v>0</v>
      </c>
    </row>
    <row r="29" spans="1:8">
      <c r="A29" s="272"/>
      <c r="B29" s="58" t="s">
        <v>4</v>
      </c>
      <c r="C29" s="39"/>
      <c r="D29" s="271"/>
      <c r="E29" s="30"/>
      <c r="F29" s="30"/>
      <c r="G29" s="30"/>
      <c r="H29" s="37"/>
    </row>
    <row r="30" spans="1:8">
      <c r="A30" s="272" t="s">
        <v>186</v>
      </c>
      <c r="B30" s="58" t="s">
        <v>174</v>
      </c>
      <c r="C30" s="39">
        <v>26451</v>
      </c>
      <c r="D30" s="271" t="s">
        <v>102</v>
      </c>
      <c r="E30" s="30">
        <v>5010092.6500000004</v>
      </c>
      <c r="F30" s="30">
        <v>5013992.6500000004</v>
      </c>
      <c r="G30" s="30">
        <v>5013992.6500000004</v>
      </c>
      <c r="H30" s="37">
        <v>0</v>
      </c>
    </row>
    <row r="31" spans="1:8" ht="18.75">
      <c r="A31" s="272" t="s">
        <v>185</v>
      </c>
      <c r="B31" s="58" t="s">
        <v>490</v>
      </c>
      <c r="C31" s="39">
        <v>26452</v>
      </c>
      <c r="D31" s="271" t="s">
        <v>102</v>
      </c>
      <c r="E31" s="24"/>
      <c r="F31" s="24"/>
      <c r="G31" s="24"/>
      <c r="H31" s="36"/>
    </row>
    <row r="32" spans="1:8" ht="34.5">
      <c r="A32" s="272" t="s">
        <v>188</v>
      </c>
      <c r="B32" s="58" t="s">
        <v>491</v>
      </c>
      <c r="C32" s="39">
        <v>26500</v>
      </c>
      <c r="D32" s="271" t="s">
        <v>102</v>
      </c>
      <c r="E32" s="282">
        <v>34572463.859999999</v>
      </c>
      <c r="F32" s="30">
        <v>38902526.240000002</v>
      </c>
      <c r="G32" s="30">
        <v>38902526.240000002</v>
      </c>
      <c r="H32" s="37">
        <v>0</v>
      </c>
    </row>
    <row r="33" spans="1:8">
      <c r="A33" s="272" t="s">
        <v>27</v>
      </c>
      <c r="B33" s="58" t="s">
        <v>187</v>
      </c>
      <c r="C33" s="39">
        <v>26510</v>
      </c>
      <c r="D33" s="271" t="s">
        <v>102</v>
      </c>
      <c r="E33" s="282">
        <f>SUM(E34:E44)</f>
        <v>34572463.859999999</v>
      </c>
      <c r="F33" s="30">
        <f>SUM(F34:F44)</f>
        <v>38902526.239999995</v>
      </c>
      <c r="G33" s="30">
        <f>SUM(G34:G44)</f>
        <v>38902526.239999995</v>
      </c>
      <c r="H33" s="37">
        <v>0</v>
      </c>
    </row>
    <row r="34" spans="1:8" ht="21.75" customHeight="1">
      <c r="A34" s="272" t="s">
        <v>245</v>
      </c>
      <c r="B34" s="58" t="s">
        <v>221</v>
      </c>
      <c r="C34" s="39">
        <v>26511</v>
      </c>
      <c r="D34" s="271" t="s">
        <v>102</v>
      </c>
      <c r="E34" s="282">
        <v>958330</v>
      </c>
      <c r="F34" s="30">
        <v>958330</v>
      </c>
      <c r="G34" s="30">
        <v>958330</v>
      </c>
      <c r="H34" s="37">
        <v>0</v>
      </c>
    </row>
    <row r="35" spans="1:8" ht="22.5" customHeight="1">
      <c r="A35" s="272" t="s">
        <v>246</v>
      </c>
      <c r="B35" s="58" t="s">
        <v>222</v>
      </c>
      <c r="C35" s="39">
        <v>26512</v>
      </c>
      <c r="D35" s="271" t="s">
        <v>102</v>
      </c>
      <c r="E35" s="282">
        <v>20000</v>
      </c>
      <c r="F35" s="30">
        <v>20000</v>
      </c>
      <c r="G35" s="30">
        <v>20000</v>
      </c>
      <c r="H35" s="37">
        <v>0</v>
      </c>
    </row>
    <row r="36" spans="1:8" ht="19.5" customHeight="1">
      <c r="A36" s="85" t="s">
        <v>247</v>
      </c>
      <c r="B36" s="58" t="s">
        <v>529</v>
      </c>
      <c r="C36" s="39">
        <v>26513</v>
      </c>
      <c r="D36" s="271" t="s">
        <v>102</v>
      </c>
      <c r="E36" s="282">
        <v>738874</v>
      </c>
      <c r="F36" s="30">
        <v>738874</v>
      </c>
      <c r="G36" s="30">
        <v>738874</v>
      </c>
      <c r="H36" s="37">
        <v>0</v>
      </c>
    </row>
    <row r="37" spans="1:8" ht="21.75" customHeight="1">
      <c r="A37" s="85" t="s">
        <v>248</v>
      </c>
      <c r="B37" s="58" t="s">
        <v>224</v>
      </c>
      <c r="C37" s="39">
        <v>26514</v>
      </c>
      <c r="D37" s="271" t="s">
        <v>102</v>
      </c>
      <c r="E37" s="282">
        <v>105000</v>
      </c>
      <c r="F37" s="30">
        <v>105000</v>
      </c>
      <c r="G37" s="30">
        <v>105000</v>
      </c>
      <c r="H37" s="37">
        <v>0</v>
      </c>
    </row>
    <row r="38" spans="1:8" ht="21.75" customHeight="1">
      <c r="A38" s="85" t="s">
        <v>249</v>
      </c>
      <c r="B38" s="58" t="s">
        <v>225</v>
      </c>
      <c r="C38" s="39">
        <v>26515</v>
      </c>
      <c r="D38" s="271" t="s">
        <v>102</v>
      </c>
      <c r="E38" s="282">
        <v>3964110</v>
      </c>
      <c r="F38" s="30">
        <v>4053150</v>
      </c>
      <c r="G38" s="30">
        <v>4053150</v>
      </c>
      <c r="H38" s="37">
        <v>0</v>
      </c>
    </row>
    <row r="39" spans="1:8" ht="21.75" customHeight="1">
      <c r="A39" s="85" t="s">
        <v>250</v>
      </c>
      <c r="B39" s="58" t="s">
        <v>226</v>
      </c>
      <c r="C39" s="39">
        <v>26516</v>
      </c>
      <c r="D39" s="271" t="s">
        <v>102</v>
      </c>
      <c r="E39" s="282">
        <v>1796804.55</v>
      </c>
      <c r="F39" s="30">
        <v>3045775</v>
      </c>
      <c r="G39" s="30">
        <v>3045775</v>
      </c>
      <c r="H39" s="37">
        <v>0</v>
      </c>
    </row>
    <row r="40" spans="1:8" s="56" customFormat="1" ht="18.75" customHeight="1">
      <c r="A40" s="86" t="s">
        <v>253</v>
      </c>
      <c r="B40" s="58" t="s">
        <v>228</v>
      </c>
      <c r="C40" s="39">
        <v>26517</v>
      </c>
      <c r="D40" s="271" t="s">
        <v>102</v>
      </c>
      <c r="E40" s="282">
        <v>181000</v>
      </c>
      <c r="F40" s="30">
        <v>181000</v>
      </c>
      <c r="G40" s="30">
        <v>181000</v>
      </c>
      <c r="H40" s="37">
        <v>0</v>
      </c>
    </row>
    <row r="41" spans="1:8" ht="19.5" customHeight="1">
      <c r="A41" s="85" t="s">
        <v>251</v>
      </c>
      <c r="B41" s="58" t="s">
        <v>227</v>
      </c>
      <c r="C41" s="39">
        <v>26518</v>
      </c>
      <c r="D41" s="271" t="s">
        <v>102</v>
      </c>
      <c r="E41" s="282">
        <v>555000</v>
      </c>
      <c r="F41" s="30">
        <v>555000</v>
      </c>
      <c r="G41" s="30">
        <v>555000</v>
      </c>
      <c r="H41" s="37">
        <v>0</v>
      </c>
    </row>
    <row r="42" spans="1:8" ht="25.5" customHeight="1">
      <c r="A42" s="85" t="s">
        <v>252</v>
      </c>
      <c r="B42" s="58" t="s">
        <v>229</v>
      </c>
      <c r="C42" s="39">
        <v>26519</v>
      </c>
      <c r="D42" s="271" t="s">
        <v>102</v>
      </c>
      <c r="E42" s="282">
        <v>18690635.309999999</v>
      </c>
      <c r="F42" s="30">
        <v>21678787.239999998</v>
      </c>
      <c r="G42" s="30">
        <v>21678787.239999998</v>
      </c>
      <c r="H42" s="37">
        <v>0</v>
      </c>
    </row>
    <row r="43" spans="1:8" ht="34.5" customHeight="1">
      <c r="A43" s="85" t="s">
        <v>254</v>
      </c>
      <c r="B43" s="58" t="s">
        <v>452</v>
      </c>
      <c r="C43" s="39">
        <v>26520</v>
      </c>
      <c r="D43" s="271" t="s">
        <v>102</v>
      </c>
      <c r="E43" s="282">
        <v>103421</v>
      </c>
      <c r="F43" s="30">
        <v>107321</v>
      </c>
      <c r="G43" s="30">
        <v>107321</v>
      </c>
      <c r="H43" s="37">
        <v>0</v>
      </c>
    </row>
    <row r="44" spans="1:8" ht="27.75" customHeight="1">
      <c r="A44" s="85" t="s">
        <v>492</v>
      </c>
      <c r="B44" s="58" t="s">
        <v>528</v>
      </c>
      <c r="C44" s="39">
        <v>26521</v>
      </c>
      <c r="D44" s="271" t="s">
        <v>102</v>
      </c>
      <c r="E44" s="282">
        <v>7459289</v>
      </c>
      <c r="F44" s="30">
        <v>7459289</v>
      </c>
      <c r="G44" s="30">
        <v>7459289</v>
      </c>
      <c r="H44" s="37">
        <v>0</v>
      </c>
    </row>
    <row r="45" spans="1:8" ht="31.5" customHeight="1">
      <c r="A45" s="272" t="s">
        <v>189</v>
      </c>
      <c r="B45" s="58" t="s">
        <v>190</v>
      </c>
      <c r="C45" s="39">
        <v>26600</v>
      </c>
      <c r="D45" s="271" t="s">
        <v>102</v>
      </c>
      <c r="E45" s="282">
        <v>0</v>
      </c>
      <c r="F45" s="30">
        <v>0</v>
      </c>
      <c r="G45" s="30">
        <v>0</v>
      </c>
      <c r="H45" s="37">
        <v>0</v>
      </c>
    </row>
    <row r="46" spans="1:8" ht="18" customHeight="1">
      <c r="A46" s="272"/>
      <c r="B46" s="58" t="s">
        <v>187</v>
      </c>
      <c r="C46" s="39">
        <v>26610</v>
      </c>
      <c r="D46" s="271"/>
      <c r="E46" s="282">
        <v>0</v>
      </c>
      <c r="F46" s="30">
        <v>0</v>
      </c>
      <c r="G46" s="30">
        <v>0</v>
      </c>
      <c r="H46" s="37">
        <v>0</v>
      </c>
    </row>
    <row r="47" spans="1:8" ht="16.5" thickBot="1">
      <c r="A47" s="272"/>
      <c r="B47" s="267"/>
      <c r="C47" s="45"/>
      <c r="D47" s="268"/>
      <c r="E47" s="283">
        <v>0</v>
      </c>
      <c r="F47" s="79">
        <v>0</v>
      </c>
      <c r="G47" s="79">
        <v>0</v>
      </c>
      <c r="H47" s="80">
        <v>0</v>
      </c>
    </row>
    <row r="49" spans="1:8">
      <c r="A49" s="320" t="s">
        <v>523</v>
      </c>
      <c r="B49" s="320"/>
      <c r="C49" s="320"/>
      <c r="D49" s="320"/>
      <c r="E49" s="320"/>
      <c r="F49" s="320"/>
      <c r="G49" s="320"/>
      <c r="H49" s="320"/>
    </row>
    <row r="50" spans="1:8">
      <c r="A50" s="319" t="s">
        <v>524</v>
      </c>
      <c r="B50" s="319"/>
      <c r="C50" s="319"/>
      <c r="D50" s="319"/>
      <c r="E50" s="319"/>
      <c r="F50" s="319"/>
      <c r="G50" s="319"/>
      <c r="H50" s="319"/>
    </row>
    <row r="51" spans="1:8">
      <c r="A51" s="320" t="s">
        <v>525</v>
      </c>
      <c r="B51" s="320"/>
      <c r="C51" s="320"/>
      <c r="D51" s="320"/>
      <c r="E51" s="320"/>
      <c r="F51" s="320"/>
      <c r="G51" s="320"/>
      <c r="H51" s="28"/>
    </row>
    <row r="52" spans="1:8">
      <c r="A52" s="320" t="s">
        <v>526</v>
      </c>
      <c r="B52" s="320"/>
      <c r="C52" s="320"/>
      <c r="D52" s="320"/>
      <c r="E52" s="320"/>
      <c r="F52" s="320"/>
      <c r="G52" s="320"/>
      <c r="H52" s="28"/>
    </row>
    <row r="53" spans="1:8">
      <c r="A53" s="320" t="s">
        <v>191</v>
      </c>
      <c r="B53" s="320"/>
      <c r="C53" s="320"/>
      <c r="D53" s="320"/>
      <c r="E53" s="320"/>
      <c r="F53" s="320"/>
      <c r="G53" s="320"/>
      <c r="H53" s="28"/>
    </row>
    <row r="54" spans="1:8" ht="22.5">
      <c r="A54" s="321" t="s">
        <v>192</v>
      </c>
      <c r="B54" s="321"/>
      <c r="C54" s="321"/>
      <c r="D54" s="321"/>
      <c r="E54" s="321"/>
      <c r="F54" s="321"/>
      <c r="G54" s="321"/>
      <c r="H54" s="28"/>
    </row>
    <row r="55" spans="1:8">
      <c r="A55" s="319" t="s">
        <v>527</v>
      </c>
      <c r="B55" s="319"/>
      <c r="C55" s="319"/>
      <c r="D55" s="319"/>
      <c r="E55" s="319"/>
      <c r="F55" s="319"/>
      <c r="G55" s="319"/>
      <c r="H55" s="319"/>
    </row>
    <row r="56" spans="1:8">
      <c r="A56" s="51"/>
    </row>
  </sheetData>
  <mergeCells count="14">
    <mergeCell ref="A55:H55"/>
    <mergeCell ref="A50:H50"/>
    <mergeCell ref="A53:G53"/>
    <mergeCell ref="A54:G54"/>
    <mergeCell ref="A5:A6"/>
    <mergeCell ref="A49:H49"/>
    <mergeCell ref="A51:G51"/>
    <mergeCell ref="A52:G52"/>
    <mergeCell ref="B2:H2"/>
    <mergeCell ref="B3:H3"/>
    <mergeCell ref="B5:B6"/>
    <mergeCell ref="D5:D6"/>
    <mergeCell ref="C5:C6"/>
    <mergeCell ref="E5:H5"/>
  </mergeCells>
  <hyperlinks>
    <hyperlink ref="B17" r:id="rId1" display="http://mobileonline.garant.ru/document?id=70253464&amp;sub=0"/>
    <hyperlink ref="B19" r:id="rId2" display="http://mobileonline.garant.ru/document?id=12012604&amp;sub=78111"/>
    <hyperlink ref="B23" location="sub_151515" display="sub_151515"/>
    <hyperlink ref="B21" r:id="rId3" display="http://mobileonline.garant.ru/document?id=70253464&amp;sub=0"/>
    <hyperlink ref="B26" r:id="rId4" display="http://mobileonline.garant.ru/document?id=70253464&amp;sub=0"/>
    <hyperlink ref="B30" r:id="rId5" display="http://mobileonline.garant.ru/document?id=70253464&amp;sub=0"/>
    <hyperlink ref="A54" r:id="rId6" display="http://mobileonline.garant.ru/document?id=70253464&amp;sub=0"/>
    <hyperlink ref="B45" r:id="rId7" display="http://mobileonline.garant.ru/document?id=12088083&amp;sub=0"/>
  </hyperlinks>
  <printOptions horizontalCentered="1"/>
  <pageMargins left="0.39370078740157483" right="0.39370078740157483" top="0.78740157480314965" bottom="0.39370078740157483" header="0" footer="0"/>
  <pageSetup paperSize="9" scale="42" orientation="landscape" r:id="rId8"/>
</worksheet>
</file>

<file path=xl/worksheets/sheet4.xml><?xml version="1.0" encoding="utf-8"?>
<worksheet xmlns="http://schemas.openxmlformats.org/spreadsheetml/2006/main" xmlns:r="http://schemas.openxmlformats.org/officeDocument/2006/relationships">
  <dimension ref="A1:R76"/>
  <sheetViews>
    <sheetView zoomScale="70" zoomScaleNormal="70" workbookViewId="0">
      <selection activeCell="A79" sqref="A79:XFD79"/>
    </sheetView>
  </sheetViews>
  <sheetFormatPr defaultRowHeight="15"/>
  <cols>
    <col min="1" max="1" width="13.140625" customWidth="1"/>
    <col min="2" max="2" width="39.5703125" customWidth="1"/>
    <col min="4" max="5" width="9.7109375" customWidth="1"/>
    <col min="6" max="6" width="10" customWidth="1"/>
    <col min="7" max="7" width="16.5703125" customWidth="1"/>
    <col min="8" max="8" width="13" customWidth="1"/>
    <col min="9" max="9" width="16.7109375" customWidth="1"/>
    <col min="10" max="10" width="14.85546875" bestFit="1" customWidth="1"/>
    <col min="11" max="11" width="18.85546875" customWidth="1"/>
    <col min="12" max="12" width="14.85546875" bestFit="1" customWidth="1"/>
    <col min="13" max="13" width="12.85546875" customWidth="1"/>
    <col min="14" max="14" width="15" customWidth="1"/>
    <col min="15" max="15" width="13.28515625" customWidth="1"/>
    <col min="16" max="16" width="22.28515625" hidden="1" customWidth="1"/>
    <col min="17" max="17" width="11.42578125" hidden="1" customWidth="1"/>
    <col min="18" max="18" width="0" hidden="1" customWidth="1"/>
    <col min="253" max="253" width="11.28515625" customWidth="1"/>
    <col min="254" max="254" width="12" customWidth="1"/>
    <col min="259" max="259" width="14.85546875" customWidth="1"/>
    <col min="261" max="261" width="14.42578125" customWidth="1"/>
    <col min="262" max="262" width="14.28515625" customWidth="1"/>
    <col min="263" max="263" width="17" customWidth="1"/>
    <col min="264" max="264" width="14.140625" customWidth="1"/>
    <col min="266" max="266" width="15" customWidth="1"/>
    <col min="267" max="267" width="13.28515625" customWidth="1"/>
    <col min="509" max="509" width="11.28515625" customWidth="1"/>
    <col min="510" max="510" width="12" customWidth="1"/>
    <col min="515" max="515" width="14.85546875" customWidth="1"/>
    <col min="517" max="517" width="14.42578125" customWidth="1"/>
    <col min="518" max="518" width="14.28515625" customWidth="1"/>
    <col min="519" max="519" width="17" customWidth="1"/>
    <col min="520" max="520" width="14.140625" customWidth="1"/>
    <col min="522" max="522" width="15" customWidth="1"/>
    <col min="523" max="523" width="13.28515625" customWidth="1"/>
    <col min="765" max="765" width="11.28515625" customWidth="1"/>
    <col min="766" max="766" width="12" customWidth="1"/>
    <col min="771" max="771" width="14.85546875" customWidth="1"/>
    <col min="773" max="773" width="14.42578125" customWidth="1"/>
    <col min="774" max="774" width="14.28515625" customWidth="1"/>
    <col min="775" max="775" width="17" customWidth="1"/>
    <col min="776" max="776" width="14.140625" customWidth="1"/>
    <col min="778" max="778" width="15" customWidth="1"/>
    <col min="779" max="779" width="13.28515625" customWidth="1"/>
    <col min="1021" max="1021" width="11.28515625" customWidth="1"/>
    <col min="1022" max="1022" width="12" customWidth="1"/>
    <col min="1027" max="1027" width="14.85546875" customWidth="1"/>
    <col min="1029" max="1029" width="14.42578125" customWidth="1"/>
    <col min="1030" max="1030" width="14.28515625" customWidth="1"/>
    <col min="1031" max="1031" width="17" customWidth="1"/>
    <col min="1032" max="1032" width="14.140625" customWidth="1"/>
    <col min="1034" max="1034" width="15" customWidth="1"/>
    <col min="1035" max="1035" width="13.28515625" customWidth="1"/>
    <col min="1277" max="1277" width="11.28515625" customWidth="1"/>
    <col min="1278" max="1278" width="12" customWidth="1"/>
    <col min="1283" max="1283" width="14.85546875" customWidth="1"/>
    <col min="1285" max="1285" width="14.42578125" customWidth="1"/>
    <col min="1286" max="1286" width="14.28515625" customWidth="1"/>
    <col min="1287" max="1287" width="17" customWidth="1"/>
    <col min="1288" max="1288" width="14.140625" customWidth="1"/>
    <col min="1290" max="1290" width="15" customWidth="1"/>
    <col min="1291" max="1291" width="13.28515625" customWidth="1"/>
    <col min="1533" max="1533" width="11.28515625" customWidth="1"/>
    <col min="1534" max="1534" width="12" customWidth="1"/>
    <col min="1539" max="1539" width="14.85546875" customWidth="1"/>
    <col min="1541" max="1541" width="14.42578125" customWidth="1"/>
    <col min="1542" max="1542" width="14.28515625" customWidth="1"/>
    <col min="1543" max="1543" width="17" customWidth="1"/>
    <col min="1544" max="1544" width="14.140625" customWidth="1"/>
    <col min="1546" max="1546" width="15" customWidth="1"/>
    <col min="1547" max="1547" width="13.28515625" customWidth="1"/>
    <col min="1789" max="1789" width="11.28515625" customWidth="1"/>
    <col min="1790" max="1790" width="12" customWidth="1"/>
    <col min="1795" max="1795" width="14.85546875" customWidth="1"/>
    <col min="1797" max="1797" width="14.42578125" customWidth="1"/>
    <col min="1798" max="1798" width="14.28515625" customWidth="1"/>
    <col min="1799" max="1799" width="17" customWidth="1"/>
    <col min="1800" max="1800" width="14.140625" customWidth="1"/>
    <col min="1802" max="1802" width="15" customWidth="1"/>
    <col min="1803" max="1803" width="13.28515625" customWidth="1"/>
    <col min="2045" max="2045" width="11.28515625" customWidth="1"/>
    <col min="2046" max="2046" width="12" customWidth="1"/>
    <col min="2051" max="2051" width="14.85546875" customWidth="1"/>
    <col min="2053" max="2053" width="14.42578125" customWidth="1"/>
    <col min="2054" max="2054" width="14.28515625" customWidth="1"/>
    <col min="2055" max="2055" width="17" customWidth="1"/>
    <col min="2056" max="2056" width="14.140625" customWidth="1"/>
    <col min="2058" max="2058" width="15" customWidth="1"/>
    <col min="2059" max="2059" width="13.28515625" customWidth="1"/>
    <col min="2301" max="2301" width="11.28515625" customWidth="1"/>
    <col min="2302" max="2302" width="12" customWidth="1"/>
    <col min="2307" max="2307" width="14.85546875" customWidth="1"/>
    <col min="2309" max="2309" width="14.42578125" customWidth="1"/>
    <col min="2310" max="2310" width="14.28515625" customWidth="1"/>
    <col min="2311" max="2311" width="17" customWidth="1"/>
    <col min="2312" max="2312" width="14.140625" customWidth="1"/>
    <col min="2314" max="2314" width="15" customWidth="1"/>
    <col min="2315" max="2315" width="13.28515625" customWidth="1"/>
    <col min="2557" max="2557" width="11.28515625" customWidth="1"/>
    <col min="2558" max="2558" width="12" customWidth="1"/>
    <col min="2563" max="2563" width="14.85546875" customWidth="1"/>
    <col min="2565" max="2565" width="14.42578125" customWidth="1"/>
    <col min="2566" max="2566" width="14.28515625" customWidth="1"/>
    <col min="2567" max="2567" width="17" customWidth="1"/>
    <col min="2568" max="2568" width="14.140625" customWidth="1"/>
    <col min="2570" max="2570" width="15" customWidth="1"/>
    <col min="2571" max="2571" width="13.28515625" customWidth="1"/>
    <col min="2813" max="2813" width="11.28515625" customWidth="1"/>
    <col min="2814" max="2814" width="12" customWidth="1"/>
    <col min="2819" max="2819" width="14.85546875" customWidth="1"/>
    <col min="2821" max="2821" width="14.42578125" customWidth="1"/>
    <col min="2822" max="2822" width="14.28515625" customWidth="1"/>
    <col min="2823" max="2823" width="17" customWidth="1"/>
    <col min="2824" max="2824" width="14.140625" customWidth="1"/>
    <col min="2826" max="2826" width="15" customWidth="1"/>
    <col min="2827" max="2827" width="13.28515625" customWidth="1"/>
    <col min="3069" max="3069" width="11.28515625" customWidth="1"/>
    <col min="3070" max="3070" width="12" customWidth="1"/>
    <col min="3075" max="3075" width="14.85546875" customWidth="1"/>
    <col min="3077" max="3077" width="14.42578125" customWidth="1"/>
    <col min="3078" max="3078" width="14.28515625" customWidth="1"/>
    <col min="3079" max="3079" width="17" customWidth="1"/>
    <col min="3080" max="3080" width="14.140625" customWidth="1"/>
    <col min="3082" max="3082" width="15" customWidth="1"/>
    <col min="3083" max="3083" width="13.28515625" customWidth="1"/>
    <col min="3325" max="3325" width="11.28515625" customWidth="1"/>
    <col min="3326" max="3326" width="12" customWidth="1"/>
    <col min="3331" max="3331" width="14.85546875" customWidth="1"/>
    <col min="3333" max="3333" width="14.42578125" customWidth="1"/>
    <col min="3334" max="3334" width="14.28515625" customWidth="1"/>
    <col min="3335" max="3335" width="17" customWidth="1"/>
    <col min="3336" max="3336" width="14.140625" customWidth="1"/>
    <col min="3338" max="3338" width="15" customWidth="1"/>
    <col min="3339" max="3339" width="13.28515625" customWidth="1"/>
    <col min="3581" max="3581" width="11.28515625" customWidth="1"/>
    <col min="3582" max="3582" width="12" customWidth="1"/>
    <col min="3587" max="3587" width="14.85546875" customWidth="1"/>
    <col min="3589" max="3589" width="14.42578125" customWidth="1"/>
    <col min="3590" max="3590" width="14.28515625" customWidth="1"/>
    <col min="3591" max="3591" width="17" customWidth="1"/>
    <col min="3592" max="3592" width="14.140625" customWidth="1"/>
    <col min="3594" max="3594" width="15" customWidth="1"/>
    <col min="3595" max="3595" width="13.28515625" customWidth="1"/>
    <col min="3837" max="3837" width="11.28515625" customWidth="1"/>
    <col min="3838" max="3838" width="12" customWidth="1"/>
    <col min="3843" max="3843" width="14.85546875" customWidth="1"/>
    <col min="3845" max="3845" width="14.42578125" customWidth="1"/>
    <col min="3846" max="3846" width="14.28515625" customWidth="1"/>
    <col min="3847" max="3847" width="17" customWidth="1"/>
    <col min="3848" max="3848" width="14.140625" customWidth="1"/>
    <col min="3850" max="3850" width="15" customWidth="1"/>
    <col min="3851" max="3851" width="13.28515625" customWidth="1"/>
    <col min="4093" max="4093" width="11.28515625" customWidth="1"/>
    <col min="4094" max="4094" width="12" customWidth="1"/>
    <col min="4099" max="4099" width="14.85546875" customWidth="1"/>
    <col min="4101" max="4101" width="14.42578125" customWidth="1"/>
    <col min="4102" max="4102" width="14.28515625" customWidth="1"/>
    <col min="4103" max="4103" width="17" customWidth="1"/>
    <col min="4104" max="4104" width="14.140625" customWidth="1"/>
    <col min="4106" max="4106" width="15" customWidth="1"/>
    <col min="4107" max="4107" width="13.28515625" customWidth="1"/>
    <col min="4349" max="4349" width="11.28515625" customWidth="1"/>
    <col min="4350" max="4350" width="12" customWidth="1"/>
    <col min="4355" max="4355" width="14.85546875" customWidth="1"/>
    <col min="4357" max="4357" width="14.42578125" customWidth="1"/>
    <col min="4358" max="4358" width="14.28515625" customWidth="1"/>
    <col min="4359" max="4359" width="17" customWidth="1"/>
    <col min="4360" max="4360" width="14.140625" customWidth="1"/>
    <col min="4362" max="4362" width="15" customWidth="1"/>
    <col min="4363" max="4363" width="13.28515625" customWidth="1"/>
    <col min="4605" max="4605" width="11.28515625" customWidth="1"/>
    <col min="4606" max="4606" width="12" customWidth="1"/>
    <col min="4611" max="4611" width="14.85546875" customWidth="1"/>
    <col min="4613" max="4613" width="14.42578125" customWidth="1"/>
    <col min="4614" max="4614" width="14.28515625" customWidth="1"/>
    <col min="4615" max="4615" width="17" customWidth="1"/>
    <col min="4616" max="4616" width="14.140625" customWidth="1"/>
    <col min="4618" max="4618" width="15" customWidth="1"/>
    <col min="4619" max="4619" width="13.28515625" customWidth="1"/>
    <col min="4861" max="4861" width="11.28515625" customWidth="1"/>
    <col min="4862" max="4862" width="12" customWidth="1"/>
    <col min="4867" max="4867" width="14.85546875" customWidth="1"/>
    <col min="4869" max="4869" width="14.42578125" customWidth="1"/>
    <col min="4870" max="4870" width="14.28515625" customWidth="1"/>
    <col min="4871" max="4871" width="17" customWidth="1"/>
    <col min="4872" max="4872" width="14.140625" customWidth="1"/>
    <col min="4874" max="4874" width="15" customWidth="1"/>
    <col min="4875" max="4875" width="13.28515625" customWidth="1"/>
    <col min="5117" max="5117" width="11.28515625" customWidth="1"/>
    <col min="5118" max="5118" width="12" customWidth="1"/>
    <col min="5123" max="5123" width="14.85546875" customWidth="1"/>
    <col min="5125" max="5125" width="14.42578125" customWidth="1"/>
    <col min="5126" max="5126" width="14.28515625" customWidth="1"/>
    <col min="5127" max="5127" width="17" customWidth="1"/>
    <col min="5128" max="5128" width="14.140625" customWidth="1"/>
    <col min="5130" max="5130" width="15" customWidth="1"/>
    <col min="5131" max="5131" width="13.28515625" customWidth="1"/>
    <col min="5373" max="5373" width="11.28515625" customWidth="1"/>
    <col min="5374" max="5374" width="12" customWidth="1"/>
    <col min="5379" max="5379" width="14.85546875" customWidth="1"/>
    <col min="5381" max="5381" width="14.42578125" customWidth="1"/>
    <col min="5382" max="5382" width="14.28515625" customWidth="1"/>
    <col min="5383" max="5383" width="17" customWidth="1"/>
    <col min="5384" max="5384" width="14.140625" customWidth="1"/>
    <col min="5386" max="5386" width="15" customWidth="1"/>
    <col min="5387" max="5387" width="13.28515625" customWidth="1"/>
    <col min="5629" max="5629" width="11.28515625" customWidth="1"/>
    <col min="5630" max="5630" width="12" customWidth="1"/>
    <col min="5635" max="5635" width="14.85546875" customWidth="1"/>
    <col min="5637" max="5637" width="14.42578125" customWidth="1"/>
    <col min="5638" max="5638" width="14.28515625" customWidth="1"/>
    <col min="5639" max="5639" width="17" customWidth="1"/>
    <col min="5640" max="5640" width="14.140625" customWidth="1"/>
    <col min="5642" max="5642" width="15" customWidth="1"/>
    <col min="5643" max="5643" width="13.28515625" customWidth="1"/>
    <col min="5885" max="5885" width="11.28515625" customWidth="1"/>
    <col min="5886" max="5886" width="12" customWidth="1"/>
    <col min="5891" max="5891" width="14.85546875" customWidth="1"/>
    <col min="5893" max="5893" width="14.42578125" customWidth="1"/>
    <col min="5894" max="5894" width="14.28515625" customWidth="1"/>
    <col min="5895" max="5895" width="17" customWidth="1"/>
    <col min="5896" max="5896" width="14.140625" customWidth="1"/>
    <col min="5898" max="5898" width="15" customWidth="1"/>
    <col min="5899" max="5899" width="13.28515625" customWidth="1"/>
    <col min="6141" max="6141" width="11.28515625" customWidth="1"/>
    <col min="6142" max="6142" width="12" customWidth="1"/>
    <col min="6147" max="6147" width="14.85546875" customWidth="1"/>
    <col min="6149" max="6149" width="14.42578125" customWidth="1"/>
    <col min="6150" max="6150" width="14.28515625" customWidth="1"/>
    <col min="6151" max="6151" width="17" customWidth="1"/>
    <col min="6152" max="6152" width="14.140625" customWidth="1"/>
    <col min="6154" max="6154" width="15" customWidth="1"/>
    <col min="6155" max="6155" width="13.28515625" customWidth="1"/>
    <col min="6397" max="6397" width="11.28515625" customWidth="1"/>
    <col min="6398" max="6398" width="12" customWidth="1"/>
    <col min="6403" max="6403" width="14.85546875" customWidth="1"/>
    <col min="6405" max="6405" width="14.42578125" customWidth="1"/>
    <col min="6406" max="6406" width="14.28515625" customWidth="1"/>
    <col min="6407" max="6407" width="17" customWidth="1"/>
    <col min="6408" max="6408" width="14.140625" customWidth="1"/>
    <col min="6410" max="6410" width="15" customWidth="1"/>
    <col min="6411" max="6411" width="13.28515625" customWidth="1"/>
    <col min="6653" max="6653" width="11.28515625" customWidth="1"/>
    <col min="6654" max="6654" width="12" customWidth="1"/>
    <col min="6659" max="6659" width="14.85546875" customWidth="1"/>
    <col min="6661" max="6661" width="14.42578125" customWidth="1"/>
    <col min="6662" max="6662" width="14.28515625" customWidth="1"/>
    <col min="6663" max="6663" width="17" customWidth="1"/>
    <col min="6664" max="6664" width="14.140625" customWidth="1"/>
    <col min="6666" max="6666" width="15" customWidth="1"/>
    <col min="6667" max="6667" width="13.28515625" customWidth="1"/>
    <col min="6909" max="6909" width="11.28515625" customWidth="1"/>
    <col min="6910" max="6910" width="12" customWidth="1"/>
    <col min="6915" max="6915" width="14.85546875" customWidth="1"/>
    <col min="6917" max="6917" width="14.42578125" customWidth="1"/>
    <col min="6918" max="6918" width="14.28515625" customWidth="1"/>
    <col min="6919" max="6919" width="17" customWidth="1"/>
    <col min="6920" max="6920" width="14.140625" customWidth="1"/>
    <col min="6922" max="6922" width="15" customWidth="1"/>
    <col min="6923" max="6923" width="13.28515625" customWidth="1"/>
    <col min="7165" max="7165" width="11.28515625" customWidth="1"/>
    <col min="7166" max="7166" width="12" customWidth="1"/>
    <col min="7171" max="7171" width="14.85546875" customWidth="1"/>
    <col min="7173" max="7173" width="14.42578125" customWidth="1"/>
    <col min="7174" max="7174" width="14.28515625" customWidth="1"/>
    <col min="7175" max="7175" width="17" customWidth="1"/>
    <col min="7176" max="7176" width="14.140625" customWidth="1"/>
    <col min="7178" max="7178" width="15" customWidth="1"/>
    <col min="7179" max="7179" width="13.28515625" customWidth="1"/>
    <col min="7421" max="7421" width="11.28515625" customWidth="1"/>
    <col min="7422" max="7422" width="12" customWidth="1"/>
    <col min="7427" max="7427" width="14.85546875" customWidth="1"/>
    <col min="7429" max="7429" width="14.42578125" customWidth="1"/>
    <col min="7430" max="7430" width="14.28515625" customWidth="1"/>
    <col min="7431" max="7431" width="17" customWidth="1"/>
    <col min="7432" max="7432" width="14.140625" customWidth="1"/>
    <col min="7434" max="7434" width="15" customWidth="1"/>
    <col min="7435" max="7435" width="13.28515625" customWidth="1"/>
    <col min="7677" max="7677" width="11.28515625" customWidth="1"/>
    <col min="7678" max="7678" width="12" customWidth="1"/>
    <col min="7683" max="7683" width="14.85546875" customWidth="1"/>
    <col min="7685" max="7685" width="14.42578125" customWidth="1"/>
    <col min="7686" max="7686" width="14.28515625" customWidth="1"/>
    <col min="7687" max="7687" width="17" customWidth="1"/>
    <col min="7688" max="7688" width="14.140625" customWidth="1"/>
    <col min="7690" max="7690" width="15" customWidth="1"/>
    <col min="7691" max="7691" width="13.28515625" customWidth="1"/>
    <col min="7933" max="7933" width="11.28515625" customWidth="1"/>
    <col min="7934" max="7934" width="12" customWidth="1"/>
    <col min="7939" max="7939" width="14.85546875" customWidth="1"/>
    <col min="7941" max="7941" width="14.42578125" customWidth="1"/>
    <col min="7942" max="7942" width="14.28515625" customWidth="1"/>
    <col min="7943" max="7943" width="17" customWidth="1"/>
    <col min="7944" max="7944" width="14.140625" customWidth="1"/>
    <col min="7946" max="7946" width="15" customWidth="1"/>
    <col min="7947" max="7947" width="13.28515625" customWidth="1"/>
    <col min="8189" max="8189" width="11.28515625" customWidth="1"/>
    <col min="8190" max="8190" width="12" customWidth="1"/>
    <col min="8195" max="8195" width="14.85546875" customWidth="1"/>
    <col min="8197" max="8197" width="14.42578125" customWidth="1"/>
    <col min="8198" max="8198" width="14.28515625" customWidth="1"/>
    <col min="8199" max="8199" width="17" customWidth="1"/>
    <col min="8200" max="8200" width="14.140625" customWidth="1"/>
    <col min="8202" max="8202" width="15" customWidth="1"/>
    <col min="8203" max="8203" width="13.28515625" customWidth="1"/>
    <col min="8445" max="8445" width="11.28515625" customWidth="1"/>
    <col min="8446" max="8446" width="12" customWidth="1"/>
    <col min="8451" max="8451" width="14.85546875" customWidth="1"/>
    <col min="8453" max="8453" width="14.42578125" customWidth="1"/>
    <col min="8454" max="8454" width="14.28515625" customWidth="1"/>
    <col min="8455" max="8455" width="17" customWidth="1"/>
    <col min="8456" max="8456" width="14.140625" customWidth="1"/>
    <col min="8458" max="8458" width="15" customWidth="1"/>
    <col min="8459" max="8459" width="13.28515625" customWidth="1"/>
    <col min="8701" max="8701" width="11.28515625" customWidth="1"/>
    <col min="8702" max="8702" width="12" customWidth="1"/>
    <col min="8707" max="8707" width="14.85546875" customWidth="1"/>
    <col min="8709" max="8709" width="14.42578125" customWidth="1"/>
    <col min="8710" max="8710" width="14.28515625" customWidth="1"/>
    <col min="8711" max="8711" width="17" customWidth="1"/>
    <col min="8712" max="8712" width="14.140625" customWidth="1"/>
    <col min="8714" max="8714" width="15" customWidth="1"/>
    <col min="8715" max="8715" width="13.28515625" customWidth="1"/>
    <col min="8957" max="8957" width="11.28515625" customWidth="1"/>
    <col min="8958" max="8958" width="12" customWidth="1"/>
    <col min="8963" max="8963" width="14.85546875" customWidth="1"/>
    <col min="8965" max="8965" width="14.42578125" customWidth="1"/>
    <col min="8966" max="8966" width="14.28515625" customWidth="1"/>
    <col min="8967" max="8967" width="17" customWidth="1"/>
    <col min="8968" max="8968" width="14.140625" customWidth="1"/>
    <col min="8970" max="8970" width="15" customWidth="1"/>
    <col min="8971" max="8971" width="13.28515625" customWidth="1"/>
    <col min="9213" max="9213" width="11.28515625" customWidth="1"/>
    <col min="9214" max="9214" width="12" customWidth="1"/>
    <col min="9219" max="9219" width="14.85546875" customWidth="1"/>
    <col min="9221" max="9221" width="14.42578125" customWidth="1"/>
    <col min="9222" max="9222" width="14.28515625" customWidth="1"/>
    <col min="9223" max="9223" width="17" customWidth="1"/>
    <col min="9224" max="9224" width="14.140625" customWidth="1"/>
    <col min="9226" max="9226" width="15" customWidth="1"/>
    <col min="9227" max="9227" width="13.28515625" customWidth="1"/>
    <col min="9469" max="9469" width="11.28515625" customWidth="1"/>
    <col min="9470" max="9470" width="12" customWidth="1"/>
    <col min="9475" max="9475" width="14.85546875" customWidth="1"/>
    <col min="9477" max="9477" width="14.42578125" customWidth="1"/>
    <col min="9478" max="9478" width="14.28515625" customWidth="1"/>
    <col min="9479" max="9479" width="17" customWidth="1"/>
    <col min="9480" max="9480" width="14.140625" customWidth="1"/>
    <col min="9482" max="9482" width="15" customWidth="1"/>
    <col min="9483" max="9483" width="13.28515625" customWidth="1"/>
    <col min="9725" max="9725" width="11.28515625" customWidth="1"/>
    <col min="9726" max="9726" width="12" customWidth="1"/>
    <col min="9731" max="9731" width="14.85546875" customWidth="1"/>
    <col min="9733" max="9733" width="14.42578125" customWidth="1"/>
    <col min="9734" max="9734" width="14.28515625" customWidth="1"/>
    <col min="9735" max="9735" width="17" customWidth="1"/>
    <col min="9736" max="9736" width="14.140625" customWidth="1"/>
    <col min="9738" max="9738" width="15" customWidth="1"/>
    <col min="9739" max="9739" width="13.28515625" customWidth="1"/>
    <col min="9981" max="9981" width="11.28515625" customWidth="1"/>
    <col min="9982" max="9982" width="12" customWidth="1"/>
    <col min="9987" max="9987" width="14.85546875" customWidth="1"/>
    <col min="9989" max="9989" width="14.42578125" customWidth="1"/>
    <col min="9990" max="9990" width="14.28515625" customWidth="1"/>
    <col min="9991" max="9991" width="17" customWidth="1"/>
    <col min="9992" max="9992" width="14.140625" customWidth="1"/>
    <col min="9994" max="9994" width="15" customWidth="1"/>
    <col min="9995" max="9995" width="13.28515625" customWidth="1"/>
    <col min="10237" max="10237" width="11.28515625" customWidth="1"/>
    <col min="10238" max="10238" width="12" customWidth="1"/>
    <col min="10243" max="10243" width="14.85546875" customWidth="1"/>
    <col min="10245" max="10245" width="14.42578125" customWidth="1"/>
    <col min="10246" max="10246" width="14.28515625" customWidth="1"/>
    <col min="10247" max="10247" width="17" customWidth="1"/>
    <col min="10248" max="10248" width="14.140625" customWidth="1"/>
    <col min="10250" max="10250" width="15" customWidth="1"/>
    <col min="10251" max="10251" width="13.28515625" customWidth="1"/>
    <col min="10493" max="10493" width="11.28515625" customWidth="1"/>
    <col min="10494" max="10494" width="12" customWidth="1"/>
    <col min="10499" max="10499" width="14.85546875" customWidth="1"/>
    <col min="10501" max="10501" width="14.42578125" customWidth="1"/>
    <col min="10502" max="10502" width="14.28515625" customWidth="1"/>
    <col min="10503" max="10503" width="17" customWidth="1"/>
    <col min="10504" max="10504" width="14.140625" customWidth="1"/>
    <col min="10506" max="10506" width="15" customWidth="1"/>
    <col min="10507" max="10507" width="13.28515625" customWidth="1"/>
    <col min="10749" max="10749" width="11.28515625" customWidth="1"/>
    <col min="10750" max="10750" width="12" customWidth="1"/>
    <col min="10755" max="10755" width="14.85546875" customWidth="1"/>
    <col min="10757" max="10757" width="14.42578125" customWidth="1"/>
    <col min="10758" max="10758" width="14.28515625" customWidth="1"/>
    <col min="10759" max="10759" width="17" customWidth="1"/>
    <col min="10760" max="10760" width="14.140625" customWidth="1"/>
    <col min="10762" max="10762" width="15" customWidth="1"/>
    <col min="10763" max="10763" width="13.28515625" customWidth="1"/>
    <col min="11005" max="11005" width="11.28515625" customWidth="1"/>
    <col min="11006" max="11006" width="12" customWidth="1"/>
    <col min="11011" max="11011" width="14.85546875" customWidth="1"/>
    <col min="11013" max="11013" width="14.42578125" customWidth="1"/>
    <col min="11014" max="11014" width="14.28515625" customWidth="1"/>
    <col min="11015" max="11015" width="17" customWidth="1"/>
    <col min="11016" max="11016" width="14.140625" customWidth="1"/>
    <col min="11018" max="11018" width="15" customWidth="1"/>
    <col min="11019" max="11019" width="13.28515625" customWidth="1"/>
    <col min="11261" max="11261" width="11.28515625" customWidth="1"/>
    <col min="11262" max="11262" width="12" customWidth="1"/>
    <col min="11267" max="11267" width="14.85546875" customWidth="1"/>
    <col min="11269" max="11269" width="14.42578125" customWidth="1"/>
    <col min="11270" max="11270" width="14.28515625" customWidth="1"/>
    <col min="11271" max="11271" width="17" customWidth="1"/>
    <col min="11272" max="11272" width="14.140625" customWidth="1"/>
    <col min="11274" max="11274" width="15" customWidth="1"/>
    <col min="11275" max="11275" width="13.28515625" customWidth="1"/>
    <col min="11517" max="11517" width="11.28515625" customWidth="1"/>
    <col min="11518" max="11518" width="12" customWidth="1"/>
    <col min="11523" max="11523" width="14.85546875" customWidth="1"/>
    <col min="11525" max="11525" width="14.42578125" customWidth="1"/>
    <col min="11526" max="11526" width="14.28515625" customWidth="1"/>
    <col min="11527" max="11527" width="17" customWidth="1"/>
    <col min="11528" max="11528" width="14.140625" customWidth="1"/>
    <col min="11530" max="11530" width="15" customWidth="1"/>
    <col min="11531" max="11531" width="13.28515625" customWidth="1"/>
    <col min="11773" max="11773" width="11.28515625" customWidth="1"/>
    <col min="11774" max="11774" width="12" customWidth="1"/>
    <col min="11779" max="11779" width="14.85546875" customWidth="1"/>
    <col min="11781" max="11781" width="14.42578125" customWidth="1"/>
    <col min="11782" max="11782" width="14.28515625" customWidth="1"/>
    <col min="11783" max="11783" width="17" customWidth="1"/>
    <col min="11784" max="11784" width="14.140625" customWidth="1"/>
    <col min="11786" max="11786" width="15" customWidth="1"/>
    <col min="11787" max="11787" width="13.28515625" customWidth="1"/>
    <col min="12029" max="12029" width="11.28515625" customWidth="1"/>
    <col min="12030" max="12030" width="12" customWidth="1"/>
    <col min="12035" max="12035" width="14.85546875" customWidth="1"/>
    <col min="12037" max="12037" width="14.42578125" customWidth="1"/>
    <col min="12038" max="12038" width="14.28515625" customWidth="1"/>
    <col min="12039" max="12039" width="17" customWidth="1"/>
    <col min="12040" max="12040" width="14.140625" customWidth="1"/>
    <col min="12042" max="12042" width="15" customWidth="1"/>
    <col min="12043" max="12043" width="13.28515625" customWidth="1"/>
    <col min="12285" max="12285" width="11.28515625" customWidth="1"/>
    <col min="12286" max="12286" width="12" customWidth="1"/>
    <col min="12291" max="12291" width="14.85546875" customWidth="1"/>
    <col min="12293" max="12293" width="14.42578125" customWidth="1"/>
    <col min="12294" max="12294" width="14.28515625" customWidth="1"/>
    <col min="12295" max="12295" width="17" customWidth="1"/>
    <col min="12296" max="12296" width="14.140625" customWidth="1"/>
    <col min="12298" max="12298" width="15" customWidth="1"/>
    <col min="12299" max="12299" width="13.28515625" customWidth="1"/>
    <col min="12541" max="12541" width="11.28515625" customWidth="1"/>
    <col min="12542" max="12542" width="12" customWidth="1"/>
    <col min="12547" max="12547" width="14.85546875" customWidth="1"/>
    <col min="12549" max="12549" width="14.42578125" customWidth="1"/>
    <col min="12550" max="12550" width="14.28515625" customWidth="1"/>
    <col min="12551" max="12551" width="17" customWidth="1"/>
    <col min="12552" max="12552" width="14.140625" customWidth="1"/>
    <col min="12554" max="12554" width="15" customWidth="1"/>
    <col min="12555" max="12555" width="13.28515625" customWidth="1"/>
    <col min="12797" max="12797" width="11.28515625" customWidth="1"/>
    <col min="12798" max="12798" width="12" customWidth="1"/>
    <col min="12803" max="12803" width="14.85546875" customWidth="1"/>
    <col min="12805" max="12805" width="14.42578125" customWidth="1"/>
    <col min="12806" max="12806" width="14.28515625" customWidth="1"/>
    <col min="12807" max="12807" width="17" customWidth="1"/>
    <col min="12808" max="12808" width="14.140625" customWidth="1"/>
    <col min="12810" max="12810" width="15" customWidth="1"/>
    <col min="12811" max="12811" width="13.28515625" customWidth="1"/>
    <col min="13053" max="13053" width="11.28515625" customWidth="1"/>
    <col min="13054" max="13054" width="12" customWidth="1"/>
    <col min="13059" max="13059" width="14.85546875" customWidth="1"/>
    <col min="13061" max="13061" width="14.42578125" customWidth="1"/>
    <col min="13062" max="13062" width="14.28515625" customWidth="1"/>
    <col min="13063" max="13063" width="17" customWidth="1"/>
    <col min="13064" max="13064" width="14.140625" customWidth="1"/>
    <col min="13066" max="13066" width="15" customWidth="1"/>
    <col min="13067" max="13067" width="13.28515625" customWidth="1"/>
    <col min="13309" max="13309" width="11.28515625" customWidth="1"/>
    <col min="13310" max="13310" width="12" customWidth="1"/>
    <col min="13315" max="13315" width="14.85546875" customWidth="1"/>
    <col min="13317" max="13317" width="14.42578125" customWidth="1"/>
    <col min="13318" max="13318" width="14.28515625" customWidth="1"/>
    <col min="13319" max="13319" width="17" customWidth="1"/>
    <col min="13320" max="13320" width="14.140625" customWidth="1"/>
    <col min="13322" max="13322" width="15" customWidth="1"/>
    <col min="13323" max="13323" width="13.28515625" customWidth="1"/>
    <col min="13565" max="13565" width="11.28515625" customWidth="1"/>
    <col min="13566" max="13566" width="12" customWidth="1"/>
    <col min="13571" max="13571" width="14.85546875" customWidth="1"/>
    <col min="13573" max="13573" width="14.42578125" customWidth="1"/>
    <col min="13574" max="13574" width="14.28515625" customWidth="1"/>
    <col min="13575" max="13575" width="17" customWidth="1"/>
    <col min="13576" max="13576" width="14.140625" customWidth="1"/>
    <col min="13578" max="13578" width="15" customWidth="1"/>
    <col min="13579" max="13579" width="13.28515625" customWidth="1"/>
    <col min="13821" max="13821" width="11.28515625" customWidth="1"/>
    <col min="13822" max="13822" width="12" customWidth="1"/>
    <col min="13827" max="13827" width="14.85546875" customWidth="1"/>
    <col min="13829" max="13829" width="14.42578125" customWidth="1"/>
    <col min="13830" max="13830" width="14.28515625" customWidth="1"/>
    <col min="13831" max="13831" width="17" customWidth="1"/>
    <col min="13832" max="13832" width="14.140625" customWidth="1"/>
    <col min="13834" max="13834" width="15" customWidth="1"/>
    <col min="13835" max="13835" width="13.28515625" customWidth="1"/>
    <col min="14077" max="14077" width="11.28515625" customWidth="1"/>
    <col min="14078" max="14078" width="12" customWidth="1"/>
    <col min="14083" max="14083" width="14.85546875" customWidth="1"/>
    <col min="14085" max="14085" width="14.42578125" customWidth="1"/>
    <col min="14086" max="14086" width="14.28515625" customWidth="1"/>
    <col min="14087" max="14087" width="17" customWidth="1"/>
    <col min="14088" max="14088" width="14.140625" customWidth="1"/>
    <col min="14090" max="14090" width="15" customWidth="1"/>
    <col min="14091" max="14091" width="13.28515625" customWidth="1"/>
    <col min="14333" max="14333" width="11.28515625" customWidth="1"/>
    <col min="14334" max="14334" width="12" customWidth="1"/>
    <col min="14339" max="14339" width="14.85546875" customWidth="1"/>
    <col min="14341" max="14341" width="14.42578125" customWidth="1"/>
    <col min="14342" max="14342" width="14.28515625" customWidth="1"/>
    <col min="14343" max="14343" width="17" customWidth="1"/>
    <col min="14344" max="14344" width="14.140625" customWidth="1"/>
    <col min="14346" max="14346" width="15" customWidth="1"/>
    <col min="14347" max="14347" width="13.28515625" customWidth="1"/>
    <col min="14589" max="14589" width="11.28515625" customWidth="1"/>
    <col min="14590" max="14590" width="12" customWidth="1"/>
    <col min="14595" max="14595" width="14.85546875" customWidth="1"/>
    <col min="14597" max="14597" width="14.42578125" customWidth="1"/>
    <col min="14598" max="14598" width="14.28515625" customWidth="1"/>
    <col min="14599" max="14599" width="17" customWidth="1"/>
    <col min="14600" max="14600" width="14.140625" customWidth="1"/>
    <col min="14602" max="14602" width="15" customWidth="1"/>
    <col min="14603" max="14603" width="13.28515625" customWidth="1"/>
    <col min="14845" max="14845" width="11.28515625" customWidth="1"/>
    <col min="14846" max="14846" width="12" customWidth="1"/>
    <col min="14851" max="14851" width="14.85546875" customWidth="1"/>
    <col min="14853" max="14853" width="14.42578125" customWidth="1"/>
    <col min="14854" max="14854" width="14.28515625" customWidth="1"/>
    <col min="14855" max="14855" width="17" customWidth="1"/>
    <col min="14856" max="14856" width="14.140625" customWidth="1"/>
    <col min="14858" max="14858" width="15" customWidth="1"/>
    <col min="14859" max="14859" width="13.28515625" customWidth="1"/>
    <col min="15101" max="15101" width="11.28515625" customWidth="1"/>
    <col min="15102" max="15102" width="12" customWidth="1"/>
    <col min="15107" max="15107" width="14.85546875" customWidth="1"/>
    <col min="15109" max="15109" width="14.42578125" customWidth="1"/>
    <col min="15110" max="15110" width="14.28515625" customWidth="1"/>
    <col min="15111" max="15111" width="17" customWidth="1"/>
    <col min="15112" max="15112" width="14.140625" customWidth="1"/>
    <col min="15114" max="15114" width="15" customWidth="1"/>
    <col min="15115" max="15115" width="13.28515625" customWidth="1"/>
    <col min="15357" max="15357" width="11.28515625" customWidth="1"/>
    <col min="15358" max="15358" width="12" customWidth="1"/>
    <col min="15363" max="15363" width="14.85546875" customWidth="1"/>
    <col min="15365" max="15365" width="14.42578125" customWidth="1"/>
    <col min="15366" max="15366" width="14.28515625" customWidth="1"/>
    <col min="15367" max="15367" width="17" customWidth="1"/>
    <col min="15368" max="15368" width="14.140625" customWidth="1"/>
    <col min="15370" max="15370" width="15" customWidth="1"/>
    <col min="15371" max="15371" width="13.28515625" customWidth="1"/>
    <col min="15613" max="15613" width="11.28515625" customWidth="1"/>
    <col min="15614" max="15614" width="12" customWidth="1"/>
    <col min="15619" max="15619" width="14.85546875" customWidth="1"/>
    <col min="15621" max="15621" width="14.42578125" customWidth="1"/>
    <col min="15622" max="15622" width="14.28515625" customWidth="1"/>
    <col min="15623" max="15623" width="17" customWidth="1"/>
    <col min="15624" max="15624" width="14.140625" customWidth="1"/>
    <col min="15626" max="15626" width="15" customWidth="1"/>
    <col min="15627" max="15627" width="13.28515625" customWidth="1"/>
    <col min="15869" max="15869" width="11.28515625" customWidth="1"/>
    <col min="15870" max="15870" width="12" customWidth="1"/>
    <col min="15875" max="15875" width="14.85546875" customWidth="1"/>
    <col min="15877" max="15877" width="14.42578125" customWidth="1"/>
    <col min="15878" max="15878" width="14.28515625" customWidth="1"/>
    <col min="15879" max="15879" width="17" customWidth="1"/>
    <col min="15880" max="15880" width="14.140625" customWidth="1"/>
    <col min="15882" max="15882" width="15" customWidth="1"/>
    <col min="15883" max="15883" width="13.28515625" customWidth="1"/>
    <col min="16125" max="16125" width="11.28515625" customWidth="1"/>
    <col min="16126" max="16126" width="12" customWidth="1"/>
    <col min="16131" max="16131" width="14.85546875" customWidth="1"/>
    <col min="16133" max="16133" width="14.42578125" customWidth="1"/>
    <col min="16134" max="16134" width="14.28515625" customWidth="1"/>
    <col min="16135" max="16135" width="17" customWidth="1"/>
    <col min="16136" max="16136" width="14.140625" customWidth="1"/>
    <col min="16138" max="16138" width="15" customWidth="1"/>
    <col min="16139" max="16139" width="13.28515625" customWidth="1"/>
  </cols>
  <sheetData>
    <row r="1" spans="1:18" ht="18.75">
      <c r="A1" s="111"/>
      <c r="B1" s="111"/>
      <c r="C1" s="111"/>
      <c r="D1" s="111"/>
      <c r="E1" s="111"/>
      <c r="F1" s="111"/>
      <c r="G1" s="111"/>
      <c r="H1" s="111"/>
      <c r="I1" s="111"/>
      <c r="J1" s="111"/>
      <c r="K1" s="111"/>
      <c r="L1" s="111"/>
      <c r="M1" s="111"/>
      <c r="N1" s="112"/>
      <c r="O1" s="96"/>
      <c r="P1" s="4"/>
    </row>
    <row r="2" spans="1:18" ht="15.75">
      <c r="A2" s="334" t="s">
        <v>193</v>
      </c>
      <c r="B2" s="334"/>
      <c r="C2" s="334"/>
      <c r="D2" s="334"/>
      <c r="E2" s="334"/>
      <c r="F2" s="334"/>
      <c r="G2" s="334"/>
      <c r="H2" s="334"/>
      <c r="I2" s="334"/>
      <c r="J2" s="334"/>
      <c r="K2" s="334"/>
      <c r="L2" s="334"/>
      <c r="M2" s="334"/>
      <c r="N2" s="334"/>
      <c r="O2" s="334"/>
    </row>
    <row r="3" spans="1:18" ht="15.75">
      <c r="A3" s="113"/>
      <c r="B3" s="113"/>
      <c r="C3" s="113"/>
      <c r="D3" s="113"/>
      <c r="E3" s="113"/>
      <c r="F3" s="113"/>
      <c r="G3" s="113"/>
      <c r="H3" s="113"/>
      <c r="I3" s="96"/>
      <c r="J3" s="96"/>
      <c r="K3" s="113"/>
      <c r="L3" s="113"/>
      <c r="M3" s="113"/>
      <c r="N3" s="113"/>
      <c r="O3" s="113"/>
    </row>
    <row r="4" spans="1:18" ht="35.25" customHeight="1">
      <c r="A4" s="335" t="s">
        <v>85</v>
      </c>
      <c r="B4" s="335" t="s">
        <v>88</v>
      </c>
      <c r="C4" s="336" t="s">
        <v>194</v>
      </c>
      <c r="D4" s="336"/>
      <c r="E4" s="336"/>
      <c r="F4" s="336"/>
      <c r="G4" s="336" t="s">
        <v>195</v>
      </c>
      <c r="H4" s="336"/>
      <c r="I4" s="336"/>
      <c r="J4" s="336"/>
      <c r="K4" s="337" t="s">
        <v>196</v>
      </c>
      <c r="L4" s="336" t="s">
        <v>207</v>
      </c>
      <c r="M4" s="336"/>
      <c r="N4" s="336"/>
      <c r="O4" s="336"/>
      <c r="P4" t="s">
        <v>63</v>
      </c>
    </row>
    <row r="5" spans="1:18" ht="18.75" customHeight="1">
      <c r="A5" s="335"/>
      <c r="B5" s="335"/>
      <c r="C5" s="339" t="s">
        <v>6</v>
      </c>
      <c r="D5" s="341" t="s">
        <v>4</v>
      </c>
      <c r="E5" s="342"/>
      <c r="F5" s="342"/>
      <c r="G5" s="339" t="s">
        <v>6</v>
      </c>
      <c r="H5" s="341" t="s">
        <v>4</v>
      </c>
      <c r="I5" s="342"/>
      <c r="J5" s="342"/>
      <c r="K5" s="338"/>
      <c r="L5" s="339" t="s">
        <v>6</v>
      </c>
      <c r="M5" s="341" t="s">
        <v>4</v>
      </c>
      <c r="N5" s="342"/>
      <c r="O5" s="342"/>
    </row>
    <row r="6" spans="1:18" ht="38.25" customHeight="1">
      <c r="A6" s="335"/>
      <c r="B6" s="335"/>
      <c r="C6" s="340"/>
      <c r="D6" s="253" t="s">
        <v>40</v>
      </c>
      <c r="E6" s="253" t="s">
        <v>41</v>
      </c>
      <c r="F6" s="253" t="s">
        <v>42</v>
      </c>
      <c r="G6" s="343"/>
      <c r="H6" s="253" t="s">
        <v>40</v>
      </c>
      <c r="I6" s="253" t="s">
        <v>41</v>
      </c>
      <c r="J6" s="253" t="s">
        <v>42</v>
      </c>
      <c r="K6" s="338"/>
      <c r="L6" s="343"/>
      <c r="M6" s="253" t="s">
        <v>40</v>
      </c>
      <c r="N6" s="253" t="s">
        <v>41</v>
      </c>
      <c r="O6" s="253" t="s">
        <v>42</v>
      </c>
    </row>
    <row r="7" spans="1:18">
      <c r="A7" s="254">
        <v>1</v>
      </c>
      <c r="B7" s="254">
        <v>2</v>
      </c>
      <c r="C7" s="255">
        <v>3</v>
      </c>
      <c r="D7" s="255">
        <v>4</v>
      </c>
      <c r="E7" s="255">
        <v>5</v>
      </c>
      <c r="F7" s="255">
        <v>6</v>
      </c>
      <c r="G7" s="255">
        <v>7</v>
      </c>
      <c r="H7" s="255">
        <v>8</v>
      </c>
      <c r="I7" s="255">
        <v>9</v>
      </c>
      <c r="J7" s="255">
        <v>10</v>
      </c>
      <c r="K7" s="256">
        <v>11</v>
      </c>
      <c r="L7" s="255">
        <v>12</v>
      </c>
      <c r="M7" s="255">
        <v>13</v>
      </c>
      <c r="N7" s="255">
        <v>14</v>
      </c>
      <c r="O7" s="255">
        <v>15</v>
      </c>
    </row>
    <row r="8" spans="1:18">
      <c r="A8" s="327" t="s">
        <v>75</v>
      </c>
      <c r="B8" s="284" t="s">
        <v>43</v>
      </c>
      <c r="C8" s="285"/>
      <c r="D8" s="286"/>
      <c r="E8" s="286">
        <v>1</v>
      </c>
      <c r="F8" s="286"/>
      <c r="G8" s="287">
        <f>H8+I8+J8</f>
        <v>1008810</v>
      </c>
      <c r="H8" s="288"/>
      <c r="I8" s="288">
        <v>1008810</v>
      </c>
      <c r="J8" s="288"/>
      <c r="K8" s="289">
        <v>20238</v>
      </c>
      <c r="L8" s="287">
        <f t="shared" ref="L8:L69" si="0">M8+N8+O8</f>
        <v>304660.62</v>
      </c>
      <c r="M8" s="288"/>
      <c r="N8" s="288">
        <v>304660.62</v>
      </c>
      <c r="O8" s="288"/>
      <c r="P8" s="15" t="e">
        <f>G8/C8/12</f>
        <v>#DIV/0!</v>
      </c>
      <c r="Q8" s="14">
        <f>N8+O8</f>
        <v>304660.62</v>
      </c>
    </row>
    <row r="9" spans="1:18">
      <c r="A9" s="327"/>
      <c r="B9" s="284" t="s">
        <v>86</v>
      </c>
      <c r="C9" s="285">
        <f t="shared" ref="C9:C68" si="1">D9+E9+F9</f>
        <v>0</v>
      </c>
      <c r="D9" s="286"/>
      <c r="E9" s="286"/>
      <c r="F9" s="286"/>
      <c r="G9" s="287">
        <f t="shared" ref="G9:G69" si="2">H9+I9+J9</f>
        <v>310840</v>
      </c>
      <c r="H9" s="288"/>
      <c r="I9" s="288">
        <v>310840</v>
      </c>
      <c r="J9" s="288"/>
      <c r="K9" s="289">
        <v>15000</v>
      </c>
      <c r="L9" s="287">
        <f t="shared" si="0"/>
        <v>93873.68</v>
      </c>
      <c r="M9" s="288"/>
      <c r="N9" s="288">
        <v>93873.68</v>
      </c>
      <c r="O9" s="288"/>
      <c r="P9" s="15" t="e">
        <f>G9/C9/12</f>
        <v>#DIV/0!</v>
      </c>
      <c r="Q9" s="14">
        <f>N9+O9</f>
        <v>93873.68</v>
      </c>
    </row>
    <row r="10" spans="1:18">
      <c r="A10" s="327"/>
      <c r="B10" s="284" t="s">
        <v>45</v>
      </c>
      <c r="C10" s="285">
        <f t="shared" si="1"/>
        <v>8</v>
      </c>
      <c r="D10" s="286"/>
      <c r="E10" s="286">
        <v>8</v>
      </c>
      <c r="F10" s="286"/>
      <c r="G10" s="287">
        <f t="shared" si="2"/>
        <v>2856360</v>
      </c>
      <c r="H10" s="288"/>
      <c r="I10" s="288">
        <v>2840300</v>
      </c>
      <c r="J10" s="288">
        <v>16060</v>
      </c>
      <c r="K10" s="289">
        <v>167100</v>
      </c>
      <c r="L10" s="287">
        <f t="shared" si="0"/>
        <v>862620.72</v>
      </c>
      <c r="M10" s="288"/>
      <c r="N10" s="288">
        <v>857770.6</v>
      </c>
      <c r="O10" s="288">
        <v>4850.12</v>
      </c>
      <c r="P10" s="15">
        <f t="shared" ref="P10:P11" si="3">G10/C10/12</f>
        <v>29753.75</v>
      </c>
      <c r="Q10" s="14">
        <f t="shared" ref="Q10:Q12" si="4">N10+O10</f>
        <v>862620.72</v>
      </c>
    </row>
    <row r="11" spans="1:18">
      <c r="A11" s="327"/>
      <c r="B11" s="284" t="s">
        <v>46</v>
      </c>
      <c r="C11" s="285">
        <f t="shared" si="1"/>
        <v>0</v>
      </c>
      <c r="D11" s="286"/>
      <c r="E11" s="286"/>
      <c r="F11" s="286"/>
      <c r="G11" s="287">
        <f t="shared" si="2"/>
        <v>0</v>
      </c>
      <c r="H11" s="288"/>
      <c r="I11" s="288"/>
      <c r="J11" s="288"/>
      <c r="K11" s="289"/>
      <c r="L11" s="287">
        <f t="shared" si="0"/>
        <v>0</v>
      </c>
      <c r="M11" s="288"/>
      <c r="N11" s="288"/>
      <c r="O11" s="288"/>
      <c r="P11" s="15" t="e">
        <f t="shared" si="3"/>
        <v>#DIV/0!</v>
      </c>
      <c r="Q11" s="14">
        <f t="shared" si="4"/>
        <v>0</v>
      </c>
    </row>
    <row r="12" spans="1:18">
      <c r="A12" s="327"/>
      <c r="B12" s="284" t="s">
        <v>84</v>
      </c>
      <c r="C12" s="285">
        <f t="shared" si="1"/>
        <v>7.5</v>
      </c>
      <c r="D12" s="286"/>
      <c r="E12" s="286">
        <v>7.5</v>
      </c>
      <c r="F12" s="286"/>
      <c r="G12" s="287">
        <f t="shared" si="2"/>
        <v>1338000</v>
      </c>
      <c r="H12" s="288"/>
      <c r="I12" s="288">
        <v>1334000</v>
      </c>
      <c r="J12" s="288">
        <v>4000</v>
      </c>
      <c r="K12" s="289"/>
      <c r="L12" s="287">
        <f t="shared" si="0"/>
        <v>404076</v>
      </c>
      <c r="M12" s="288"/>
      <c r="N12" s="288">
        <v>402868</v>
      </c>
      <c r="O12" s="288">
        <v>1208</v>
      </c>
      <c r="Q12" s="14">
        <f t="shared" si="4"/>
        <v>404076</v>
      </c>
    </row>
    <row r="13" spans="1:18" ht="15" customHeight="1">
      <c r="A13" s="323" t="s">
        <v>47</v>
      </c>
      <c r="B13" s="323"/>
      <c r="C13" s="285">
        <f t="shared" si="1"/>
        <v>16.5</v>
      </c>
      <c r="D13" s="285">
        <f>SUM(D8:D12)</f>
        <v>0</v>
      </c>
      <c r="E13" s="285">
        <f>SUM(E8:E12)</f>
        <v>16.5</v>
      </c>
      <c r="F13" s="285">
        <f>SUM(F8:F12)</f>
        <v>0</v>
      </c>
      <c r="G13" s="287">
        <f t="shared" si="2"/>
        <v>5514010</v>
      </c>
      <c r="H13" s="287">
        <f>SUM(H8:H12)</f>
        <v>0</v>
      </c>
      <c r="I13" s="287">
        <f t="shared" ref="I13:O13" si="5">SUM(I8:I12)</f>
        <v>5493950</v>
      </c>
      <c r="J13" s="287">
        <f t="shared" si="5"/>
        <v>20060</v>
      </c>
      <c r="K13" s="290">
        <f t="shared" si="5"/>
        <v>202338</v>
      </c>
      <c r="L13" s="287">
        <f t="shared" si="0"/>
        <v>1665231.02</v>
      </c>
      <c r="M13" s="287">
        <f t="shared" ref="M13" si="6">SUM(M8:M12)</f>
        <v>0</v>
      </c>
      <c r="N13" s="287">
        <f t="shared" si="5"/>
        <v>1659172.9</v>
      </c>
      <c r="O13" s="287">
        <f t="shared" si="5"/>
        <v>6058.12</v>
      </c>
      <c r="P13" s="6" t="e">
        <f t="shared" ref="P13:R13" si="7">SUM(P8:P12)</f>
        <v>#DIV/0!</v>
      </c>
      <c r="Q13" s="6">
        <f t="shared" si="7"/>
        <v>1665231.02</v>
      </c>
      <c r="R13" s="6">
        <f t="shared" si="7"/>
        <v>0</v>
      </c>
    </row>
    <row r="14" spans="1:18" s="96" customFormat="1">
      <c r="A14" s="327" t="s">
        <v>76</v>
      </c>
      <c r="B14" s="284" t="s">
        <v>43</v>
      </c>
      <c r="C14" s="285">
        <f t="shared" si="1"/>
        <v>17</v>
      </c>
      <c r="D14" s="286"/>
      <c r="E14" s="286">
        <v>17</v>
      </c>
      <c r="F14" s="286"/>
      <c r="G14" s="287">
        <f t="shared" si="2"/>
        <v>10910390</v>
      </c>
      <c r="H14" s="288"/>
      <c r="I14" s="288">
        <v>10740990</v>
      </c>
      <c r="J14" s="288">
        <v>169400</v>
      </c>
      <c r="K14" s="289">
        <v>46822</v>
      </c>
      <c r="L14" s="287">
        <f t="shared" si="0"/>
        <v>3294937.78</v>
      </c>
      <c r="M14" s="288"/>
      <c r="N14" s="288">
        <v>3243778.98</v>
      </c>
      <c r="O14" s="288">
        <v>51158.8</v>
      </c>
      <c r="Q14" s="240">
        <f>N14+O14</f>
        <v>3294937.78</v>
      </c>
    </row>
    <row r="15" spans="1:18">
      <c r="A15" s="327"/>
      <c r="B15" s="284" t="s">
        <v>86</v>
      </c>
      <c r="C15" s="285">
        <f t="shared" si="1"/>
        <v>69</v>
      </c>
      <c r="D15" s="286">
        <v>1.3</v>
      </c>
      <c r="E15" s="286">
        <v>67.7</v>
      </c>
      <c r="F15" s="286"/>
      <c r="G15" s="287">
        <f t="shared" si="2"/>
        <v>49031719</v>
      </c>
      <c r="H15" s="288">
        <v>1538805</v>
      </c>
      <c r="I15" s="295">
        <v>45609914</v>
      </c>
      <c r="J15" s="295">
        <v>1883000</v>
      </c>
      <c r="K15" s="296">
        <v>548010</v>
      </c>
      <c r="L15" s="297">
        <f t="shared" si="0"/>
        <v>14807579.129999999</v>
      </c>
      <c r="M15" s="295">
        <v>464719.11</v>
      </c>
      <c r="N15" s="295">
        <v>13774194.02</v>
      </c>
      <c r="O15" s="295">
        <v>568666</v>
      </c>
      <c r="P15" s="15">
        <f>G15/C15/12</f>
        <v>59217.051932367147</v>
      </c>
      <c r="Q15" s="14">
        <f t="shared" ref="Q15:Q18" si="8">N15+O15</f>
        <v>14342860.02</v>
      </c>
    </row>
    <row r="16" spans="1:18">
      <c r="A16" s="327"/>
      <c r="B16" s="284" t="s">
        <v>45</v>
      </c>
      <c r="C16" s="285">
        <f t="shared" si="1"/>
        <v>126.7</v>
      </c>
      <c r="D16" s="286">
        <v>1</v>
      </c>
      <c r="E16" s="286">
        <v>124.7</v>
      </c>
      <c r="F16" s="286">
        <v>1</v>
      </c>
      <c r="G16" s="287">
        <f t="shared" si="2"/>
        <v>42040310</v>
      </c>
      <c r="H16" s="288">
        <v>466330</v>
      </c>
      <c r="I16" s="295">
        <v>39547655</v>
      </c>
      <c r="J16" s="295">
        <v>2026325</v>
      </c>
      <c r="K16" s="296">
        <v>2296997</v>
      </c>
      <c r="L16" s="297">
        <f t="shared" si="0"/>
        <v>12696173.620000001</v>
      </c>
      <c r="M16" s="295">
        <v>140831.66</v>
      </c>
      <c r="N16" s="295">
        <v>11943391.810000001</v>
      </c>
      <c r="O16" s="295">
        <v>611950.15</v>
      </c>
      <c r="P16" s="15">
        <f t="shared" ref="P16:P17" si="9">G16/C16/12</f>
        <v>27650.822152065244</v>
      </c>
      <c r="Q16" s="14">
        <f t="shared" si="8"/>
        <v>12555341.960000001</v>
      </c>
    </row>
    <row r="17" spans="1:17">
      <c r="A17" s="327"/>
      <c r="B17" s="284" t="s">
        <v>46</v>
      </c>
      <c r="C17" s="285">
        <f t="shared" si="1"/>
        <v>0</v>
      </c>
      <c r="D17" s="286"/>
      <c r="E17" s="286"/>
      <c r="F17" s="286"/>
      <c r="G17" s="287">
        <f t="shared" si="2"/>
        <v>0</v>
      </c>
      <c r="H17" s="288"/>
      <c r="I17" s="288"/>
      <c r="J17" s="288"/>
      <c r="K17" s="289"/>
      <c r="L17" s="287">
        <f t="shared" si="0"/>
        <v>0</v>
      </c>
      <c r="M17" s="288"/>
      <c r="N17" s="288"/>
      <c r="O17" s="288"/>
      <c r="P17" s="15" t="e">
        <f t="shared" si="9"/>
        <v>#DIV/0!</v>
      </c>
      <c r="Q17" s="14">
        <f t="shared" si="8"/>
        <v>0</v>
      </c>
    </row>
    <row r="18" spans="1:17" s="96" customFormat="1">
      <c r="A18" s="327"/>
      <c r="B18" s="284" t="s">
        <v>84</v>
      </c>
      <c r="C18" s="285">
        <f t="shared" si="1"/>
        <v>86.9</v>
      </c>
      <c r="D18" s="286"/>
      <c r="E18" s="286">
        <v>86.9</v>
      </c>
      <c r="F18" s="286"/>
      <c r="G18" s="287">
        <f t="shared" si="2"/>
        <v>18477534</v>
      </c>
      <c r="H18" s="288"/>
      <c r="I18" s="288">
        <v>17723282</v>
      </c>
      <c r="J18" s="288">
        <v>754252</v>
      </c>
      <c r="K18" s="289"/>
      <c r="L18" s="287">
        <f t="shared" si="0"/>
        <v>5580215.2599999998</v>
      </c>
      <c r="M18" s="288"/>
      <c r="N18" s="288">
        <v>5352431.16</v>
      </c>
      <c r="O18" s="288">
        <v>227784.1</v>
      </c>
      <c r="P18" s="241"/>
      <c r="Q18" s="240">
        <f t="shared" si="8"/>
        <v>5580215.2599999998</v>
      </c>
    </row>
    <row r="19" spans="1:17" ht="15" customHeight="1">
      <c r="A19" s="323" t="s">
        <v>47</v>
      </c>
      <c r="B19" s="323"/>
      <c r="C19" s="285">
        <f t="shared" si="1"/>
        <v>299.60000000000002</v>
      </c>
      <c r="D19" s="285">
        <f>SUM(D14:D18)</f>
        <v>2.2999999999999998</v>
      </c>
      <c r="E19" s="285">
        <f>SUM(E14:E18)</f>
        <v>296.3</v>
      </c>
      <c r="F19" s="285">
        <f>SUM(F14:F18)</f>
        <v>1</v>
      </c>
      <c r="G19" s="287">
        <f t="shared" si="2"/>
        <v>120459953</v>
      </c>
      <c r="H19" s="287">
        <f>SUM(H14:H18)</f>
        <v>2005135</v>
      </c>
      <c r="I19" s="287">
        <f t="shared" ref="I19:O19" si="10">SUM(I14:I18)</f>
        <v>113621841</v>
      </c>
      <c r="J19" s="287">
        <f t="shared" si="10"/>
        <v>4832977</v>
      </c>
      <c r="K19" s="290">
        <f t="shared" si="10"/>
        <v>2891829</v>
      </c>
      <c r="L19" s="287">
        <f t="shared" si="0"/>
        <v>36378905.789999999</v>
      </c>
      <c r="M19" s="287">
        <f t="shared" ref="M19" si="11">SUM(M14:M18)</f>
        <v>605550.77</v>
      </c>
      <c r="N19" s="287">
        <f t="shared" si="10"/>
        <v>34313795.969999999</v>
      </c>
      <c r="O19" s="287">
        <f t="shared" si="10"/>
        <v>1459559.0500000003</v>
      </c>
      <c r="P19" s="5"/>
    </row>
    <row r="20" spans="1:17" ht="15" customHeight="1">
      <c r="A20" s="327" t="s">
        <v>77</v>
      </c>
      <c r="B20" s="284" t="s">
        <v>43</v>
      </c>
      <c r="C20" s="285">
        <f t="shared" si="1"/>
        <v>0</v>
      </c>
      <c r="D20" s="286"/>
      <c r="E20" s="286"/>
      <c r="F20" s="286"/>
      <c r="G20" s="287">
        <f t="shared" si="2"/>
        <v>0</v>
      </c>
      <c r="H20" s="288"/>
      <c r="I20" s="288"/>
      <c r="J20" s="288"/>
      <c r="K20" s="289"/>
      <c r="L20" s="287">
        <f t="shared" si="0"/>
        <v>0</v>
      </c>
      <c r="M20" s="288"/>
      <c r="N20" s="288"/>
      <c r="O20" s="288"/>
      <c r="P20" s="5"/>
      <c r="Q20" s="14">
        <f>N20+O20</f>
        <v>0</v>
      </c>
    </row>
    <row r="21" spans="1:17">
      <c r="A21" s="327"/>
      <c r="B21" s="284" t="s">
        <v>86</v>
      </c>
      <c r="C21" s="285">
        <f t="shared" si="1"/>
        <v>1.9</v>
      </c>
      <c r="D21" s="286"/>
      <c r="E21" s="286">
        <v>1.9</v>
      </c>
      <c r="F21" s="286"/>
      <c r="G21" s="287">
        <f t="shared" si="2"/>
        <v>1112000</v>
      </c>
      <c r="H21" s="288"/>
      <c r="I21" s="288">
        <v>1080000</v>
      </c>
      <c r="J21" s="288">
        <v>32000</v>
      </c>
      <c r="K21" s="289">
        <v>27850</v>
      </c>
      <c r="L21" s="287">
        <f t="shared" si="0"/>
        <v>335824</v>
      </c>
      <c r="M21" s="288"/>
      <c r="N21" s="288">
        <v>326160</v>
      </c>
      <c r="O21" s="288">
        <v>9664</v>
      </c>
      <c r="P21" s="15">
        <f>G21/C21/12</f>
        <v>48771.929824561405</v>
      </c>
      <c r="Q21" s="14">
        <f t="shared" ref="Q21:Q24" si="12">N21+O21</f>
        <v>335824</v>
      </c>
    </row>
    <row r="22" spans="1:17">
      <c r="A22" s="327"/>
      <c r="B22" s="284" t="s">
        <v>45</v>
      </c>
      <c r="C22" s="285">
        <f t="shared" si="1"/>
        <v>6.8</v>
      </c>
      <c r="D22" s="286"/>
      <c r="E22" s="286">
        <v>6.8</v>
      </c>
      <c r="F22" s="286"/>
      <c r="G22" s="287">
        <f t="shared" si="2"/>
        <v>1591015</v>
      </c>
      <c r="H22" s="288"/>
      <c r="I22" s="288">
        <v>1490500</v>
      </c>
      <c r="J22" s="288">
        <v>100515</v>
      </c>
      <c r="K22" s="289">
        <v>100000</v>
      </c>
      <c r="L22" s="287">
        <f t="shared" si="0"/>
        <v>480486.53</v>
      </c>
      <c r="M22" s="288"/>
      <c r="N22" s="288">
        <v>450131</v>
      </c>
      <c r="O22" s="288">
        <v>30355.53</v>
      </c>
      <c r="P22" s="5"/>
      <c r="Q22" s="14">
        <f t="shared" si="12"/>
        <v>480486.53</v>
      </c>
    </row>
    <row r="23" spans="1:17">
      <c r="A23" s="327"/>
      <c r="B23" s="284" t="s">
        <v>46</v>
      </c>
      <c r="C23" s="285">
        <f t="shared" si="1"/>
        <v>0</v>
      </c>
      <c r="D23" s="286"/>
      <c r="E23" s="286"/>
      <c r="F23" s="286"/>
      <c r="G23" s="287">
        <f t="shared" si="2"/>
        <v>0</v>
      </c>
      <c r="H23" s="288"/>
      <c r="I23" s="288"/>
      <c r="J23" s="288"/>
      <c r="K23" s="289"/>
      <c r="L23" s="287">
        <f t="shared" si="0"/>
        <v>0</v>
      </c>
      <c r="M23" s="288"/>
      <c r="N23" s="288"/>
      <c r="O23" s="288"/>
      <c r="P23" s="5"/>
      <c r="Q23" s="14">
        <f t="shared" si="12"/>
        <v>0</v>
      </c>
    </row>
    <row r="24" spans="1:17">
      <c r="A24" s="327"/>
      <c r="B24" s="284" t="s">
        <v>84</v>
      </c>
      <c r="C24" s="285">
        <f t="shared" si="1"/>
        <v>4.3</v>
      </c>
      <c r="D24" s="286"/>
      <c r="E24" s="286">
        <v>4.3</v>
      </c>
      <c r="F24" s="286"/>
      <c r="G24" s="287">
        <f t="shared" si="2"/>
        <v>777850</v>
      </c>
      <c r="H24" s="288"/>
      <c r="I24" s="288">
        <v>772850</v>
      </c>
      <c r="J24" s="288">
        <v>5000</v>
      </c>
      <c r="K24" s="289"/>
      <c r="L24" s="287">
        <f t="shared" si="0"/>
        <v>234910.7</v>
      </c>
      <c r="M24" s="288"/>
      <c r="N24" s="288">
        <v>233400.7</v>
      </c>
      <c r="O24" s="288">
        <v>1510</v>
      </c>
      <c r="P24" s="5"/>
      <c r="Q24" s="14">
        <f t="shared" si="12"/>
        <v>234910.7</v>
      </c>
    </row>
    <row r="25" spans="1:17" ht="15" customHeight="1">
      <c r="A25" s="323" t="s">
        <v>47</v>
      </c>
      <c r="B25" s="323"/>
      <c r="C25" s="285">
        <f t="shared" si="1"/>
        <v>13</v>
      </c>
      <c r="D25" s="285">
        <f>SUM(D20:D24)</f>
        <v>0</v>
      </c>
      <c r="E25" s="285">
        <f>SUM(E20:E24)</f>
        <v>13</v>
      </c>
      <c r="F25" s="285">
        <f>SUM(F20:F24)</f>
        <v>0</v>
      </c>
      <c r="G25" s="287">
        <f t="shared" si="2"/>
        <v>3480865</v>
      </c>
      <c r="H25" s="287">
        <f>SUM(H20:H24)</f>
        <v>0</v>
      </c>
      <c r="I25" s="287">
        <f t="shared" ref="I25:K25" si="13">SUM(I20:I24)</f>
        <v>3343350</v>
      </c>
      <c r="J25" s="287">
        <f t="shared" si="13"/>
        <v>137515</v>
      </c>
      <c r="K25" s="290">
        <f t="shared" si="13"/>
        <v>127850</v>
      </c>
      <c r="L25" s="287">
        <f t="shared" si="0"/>
        <v>1051221.23</v>
      </c>
      <c r="M25" s="287">
        <f t="shared" ref="M25:O25" si="14">SUM(M20:M24)</f>
        <v>0</v>
      </c>
      <c r="N25" s="287">
        <f t="shared" si="14"/>
        <v>1009691.7</v>
      </c>
      <c r="O25" s="287">
        <f t="shared" si="14"/>
        <v>41529.53</v>
      </c>
      <c r="P25" s="5"/>
    </row>
    <row r="26" spans="1:17" ht="15" customHeight="1">
      <c r="A26" s="327" t="s">
        <v>78</v>
      </c>
      <c r="B26" s="284" t="s">
        <v>43</v>
      </c>
      <c r="C26" s="285">
        <f t="shared" si="1"/>
        <v>0</v>
      </c>
      <c r="D26" s="286"/>
      <c r="E26" s="286"/>
      <c r="F26" s="286"/>
      <c r="G26" s="287">
        <f t="shared" si="2"/>
        <v>0</v>
      </c>
      <c r="H26" s="288"/>
      <c r="I26" s="288"/>
      <c r="J26" s="288"/>
      <c r="K26" s="289"/>
      <c r="L26" s="287">
        <f t="shared" si="0"/>
        <v>0</v>
      </c>
      <c r="M26" s="288"/>
      <c r="N26" s="288"/>
      <c r="O26" s="288"/>
      <c r="P26" s="5"/>
      <c r="Q26" s="14">
        <f>N26+O26</f>
        <v>0</v>
      </c>
    </row>
    <row r="27" spans="1:17">
      <c r="A27" s="327"/>
      <c r="B27" s="284" t="s">
        <v>86</v>
      </c>
      <c r="C27" s="285">
        <f t="shared" si="1"/>
        <v>0</v>
      </c>
      <c r="D27" s="286"/>
      <c r="E27" s="286"/>
      <c r="F27" s="286"/>
      <c r="G27" s="287">
        <f t="shared" si="2"/>
        <v>0</v>
      </c>
      <c r="H27" s="288"/>
      <c r="I27" s="288"/>
      <c r="J27" s="288"/>
      <c r="K27" s="289"/>
      <c r="L27" s="287">
        <f t="shared" si="0"/>
        <v>0</v>
      </c>
      <c r="M27" s="288"/>
      <c r="N27" s="288"/>
      <c r="O27" s="288"/>
      <c r="P27" s="15" t="e">
        <f>G27/C27/12</f>
        <v>#DIV/0!</v>
      </c>
      <c r="Q27" s="14">
        <f t="shared" ref="Q27:Q30" si="15">N27+O27</f>
        <v>0</v>
      </c>
    </row>
    <row r="28" spans="1:17">
      <c r="A28" s="327"/>
      <c r="B28" s="284" t="s">
        <v>45</v>
      </c>
      <c r="C28" s="285">
        <f t="shared" si="1"/>
        <v>27.5</v>
      </c>
      <c r="D28" s="286"/>
      <c r="E28" s="286">
        <v>27.5</v>
      </c>
      <c r="F28" s="286"/>
      <c r="G28" s="287">
        <f t="shared" si="2"/>
        <v>11346700</v>
      </c>
      <c r="H28" s="288"/>
      <c r="I28" s="288">
        <v>10820000</v>
      </c>
      <c r="J28" s="288">
        <v>526700</v>
      </c>
      <c r="K28" s="289">
        <v>345340</v>
      </c>
      <c r="L28" s="287">
        <f t="shared" si="0"/>
        <v>3426703.4</v>
      </c>
      <c r="M28" s="288"/>
      <c r="N28" s="288">
        <v>3267640</v>
      </c>
      <c r="O28" s="288">
        <v>159063.4</v>
      </c>
      <c r="P28" s="5"/>
      <c r="Q28" s="14">
        <f t="shared" si="15"/>
        <v>3426703.4</v>
      </c>
    </row>
    <row r="29" spans="1:17">
      <c r="A29" s="327"/>
      <c r="B29" s="284" t="s">
        <v>46</v>
      </c>
      <c r="C29" s="285">
        <f t="shared" si="1"/>
        <v>0</v>
      </c>
      <c r="D29" s="286"/>
      <c r="E29" s="286"/>
      <c r="F29" s="286"/>
      <c r="G29" s="287">
        <f t="shared" si="2"/>
        <v>0</v>
      </c>
      <c r="H29" s="288"/>
      <c r="I29" s="288"/>
      <c r="J29" s="288"/>
      <c r="K29" s="289"/>
      <c r="L29" s="287">
        <f t="shared" si="0"/>
        <v>0</v>
      </c>
      <c r="M29" s="288"/>
      <c r="N29" s="288"/>
      <c r="O29" s="288"/>
      <c r="P29" s="5"/>
      <c r="Q29" s="14">
        <f t="shared" si="15"/>
        <v>0</v>
      </c>
    </row>
    <row r="30" spans="1:17">
      <c r="A30" s="327"/>
      <c r="B30" s="284" t="s">
        <v>84</v>
      </c>
      <c r="C30" s="285">
        <f t="shared" si="1"/>
        <v>22.3</v>
      </c>
      <c r="D30" s="286"/>
      <c r="E30" s="286">
        <v>22.3</v>
      </c>
      <c r="F30" s="286"/>
      <c r="G30" s="287">
        <f t="shared" si="2"/>
        <v>5578000</v>
      </c>
      <c r="H30" s="288"/>
      <c r="I30" s="288">
        <v>5565000</v>
      </c>
      <c r="J30" s="288">
        <v>13000</v>
      </c>
      <c r="K30" s="289"/>
      <c r="L30" s="287">
        <f t="shared" si="0"/>
        <v>1684556</v>
      </c>
      <c r="M30" s="288"/>
      <c r="N30" s="288">
        <v>1680630</v>
      </c>
      <c r="O30" s="288">
        <v>3926</v>
      </c>
      <c r="P30" s="5"/>
      <c r="Q30" s="14">
        <f t="shared" si="15"/>
        <v>1684556</v>
      </c>
    </row>
    <row r="31" spans="1:17" ht="15" customHeight="1">
      <c r="A31" s="323" t="s">
        <v>47</v>
      </c>
      <c r="B31" s="323"/>
      <c r="C31" s="285">
        <f t="shared" si="1"/>
        <v>49.8</v>
      </c>
      <c r="D31" s="285">
        <f>SUM(D26:D30)</f>
        <v>0</v>
      </c>
      <c r="E31" s="285">
        <f>SUM(E26:E30)</f>
        <v>49.8</v>
      </c>
      <c r="F31" s="285">
        <f>SUM(F26:F30)</f>
        <v>0</v>
      </c>
      <c r="G31" s="287">
        <f t="shared" si="2"/>
        <v>16924700</v>
      </c>
      <c r="H31" s="287">
        <f>SUM(H26:H30)</f>
        <v>0</v>
      </c>
      <c r="I31" s="287">
        <f t="shared" ref="I31:O31" si="16">SUM(I26:I30)</f>
        <v>16385000</v>
      </c>
      <c r="J31" s="287">
        <f t="shared" si="16"/>
        <v>539700</v>
      </c>
      <c r="K31" s="290">
        <f t="shared" si="16"/>
        <v>345340</v>
      </c>
      <c r="L31" s="287">
        <f t="shared" si="0"/>
        <v>5111259.4000000004</v>
      </c>
      <c r="M31" s="287">
        <f t="shared" ref="M31" si="17">SUM(M26:M30)</f>
        <v>0</v>
      </c>
      <c r="N31" s="287">
        <f t="shared" si="16"/>
        <v>4948270</v>
      </c>
      <c r="O31" s="287">
        <f t="shared" si="16"/>
        <v>162989.4</v>
      </c>
      <c r="P31" s="5"/>
    </row>
    <row r="32" spans="1:17" ht="15" hidden="1" customHeight="1">
      <c r="A32" s="329" t="s">
        <v>79</v>
      </c>
      <c r="B32" s="284" t="s">
        <v>43</v>
      </c>
      <c r="C32" s="285">
        <f t="shared" si="1"/>
        <v>0</v>
      </c>
      <c r="D32" s="286"/>
      <c r="E32" s="286"/>
      <c r="F32" s="286"/>
      <c r="G32" s="287">
        <f t="shared" si="2"/>
        <v>0</v>
      </c>
      <c r="H32" s="288"/>
      <c r="I32" s="288"/>
      <c r="J32" s="288"/>
      <c r="K32" s="289"/>
      <c r="L32" s="287">
        <f t="shared" si="0"/>
        <v>0</v>
      </c>
      <c r="M32" s="288"/>
      <c r="N32" s="288"/>
      <c r="O32" s="288"/>
      <c r="P32" s="5"/>
      <c r="Q32" s="14">
        <f>N32+O32</f>
        <v>0</v>
      </c>
    </row>
    <row r="33" spans="1:17" ht="15" hidden="1" customHeight="1">
      <c r="A33" s="330"/>
      <c r="B33" s="284" t="s">
        <v>86</v>
      </c>
      <c r="C33" s="285">
        <f t="shared" si="1"/>
        <v>0</v>
      </c>
      <c r="D33" s="286"/>
      <c r="E33" s="286"/>
      <c r="F33" s="286"/>
      <c r="G33" s="287">
        <f t="shared" si="2"/>
        <v>0</v>
      </c>
      <c r="H33" s="288"/>
      <c r="I33" s="288"/>
      <c r="J33" s="288"/>
      <c r="K33" s="289"/>
      <c r="L33" s="287">
        <f t="shared" si="0"/>
        <v>0</v>
      </c>
      <c r="M33" s="288"/>
      <c r="N33" s="288"/>
      <c r="O33" s="288"/>
      <c r="P33" s="15" t="e">
        <f>G33/C33/12</f>
        <v>#DIV/0!</v>
      </c>
      <c r="Q33" s="14">
        <f t="shared" ref="Q33:Q36" si="18">N33+O33</f>
        <v>0</v>
      </c>
    </row>
    <row r="34" spans="1:17" ht="15" hidden="1" customHeight="1">
      <c r="A34" s="330"/>
      <c r="B34" s="284" t="s">
        <v>45</v>
      </c>
      <c r="C34" s="285">
        <f t="shared" si="1"/>
        <v>0</v>
      </c>
      <c r="D34" s="286"/>
      <c r="E34" s="286"/>
      <c r="F34" s="286"/>
      <c r="G34" s="287">
        <f t="shared" si="2"/>
        <v>0</v>
      </c>
      <c r="H34" s="288"/>
      <c r="I34" s="288"/>
      <c r="J34" s="288"/>
      <c r="K34" s="289"/>
      <c r="L34" s="287">
        <f t="shared" si="0"/>
        <v>0</v>
      </c>
      <c r="M34" s="288"/>
      <c r="N34" s="288"/>
      <c r="O34" s="288"/>
      <c r="P34" s="5"/>
      <c r="Q34" s="14">
        <f t="shared" si="18"/>
        <v>0</v>
      </c>
    </row>
    <row r="35" spans="1:17" ht="15" hidden="1" customHeight="1">
      <c r="A35" s="330"/>
      <c r="B35" s="284" t="s">
        <v>46</v>
      </c>
      <c r="C35" s="285">
        <f t="shared" si="1"/>
        <v>0</v>
      </c>
      <c r="D35" s="286"/>
      <c r="E35" s="286"/>
      <c r="F35" s="286"/>
      <c r="G35" s="287">
        <f t="shared" si="2"/>
        <v>0</v>
      </c>
      <c r="H35" s="288"/>
      <c r="I35" s="288"/>
      <c r="J35" s="288"/>
      <c r="K35" s="289"/>
      <c r="L35" s="287">
        <f t="shared" si="0"/>
        <v>0</v>
      </c>
      <c r="M35" s="288"/>
      <c r="N35" s="288"/>
      <c r="O35" s="288"/>
      <c r="P35" s="5"/>
      <c r="Q35" s="14">
        <f t="shared" si="18"/>
        <v>0</v>
      </c>
    </row>
    <row r="36" spans="1:17" ht="15" hidden="1" customHeight="1">
      <c r="A36" s="331"/>
      <c r="B36" s="284" t="s">
        <v>84</v>
      </c>
      <c r="C36" s="285">
        <f t="shared" si="1"/>
        <v>0</v>
      </c>
      <c r="D36" s="286"/>
      <c r="E36" s="286"/>
      <c r="F36" s="286"/>
      <c r="G36" s="287">
        <f t="shared" si="2"/>
        <v>0</v>
      </c>
      <c r="H36" s="288"/>
      <c r="I36" s="288"/>
      <c r="J36" s="288"/>
      <c r="K36" s="289"/>
      <c r="L36" s="287">
        <f t="shared" si="0"/>
        <v>0</v>
      </c>
      <c r="M36" s="288"/>
      <c r="N36" s="288"/>
      <c r="O36" s="288"/>
      <c r="P36" s="5"/>
      <c r="Q36" s="14">
        <f t="shared" si="18"/>
        <v>0</v>
      </c>
    </row>
    <row r="37" spans="1:17" ht="15" hidden="1" customHeight="1">
      <c r="A37" s="332" t="s">
        <v>47</v>
      </c>
      <c r="B37" s="333"/>
      <c r="C37" s="285">
        <f t="shared" si="1"/>
        <v>0</v>
      </c>
      <c r="D37" s="285">
        <f>SUM(D32:D36)</f>
        <v>0</v>
      </c>
      <c r="E37" s="285">
        <f>SUM(E32:E36)</f>
        <v>0</v>
      </c>
      <c r="F37" s="285">
        <f>SUM(F32:F36)</f>
        <v>0</v>
      </c>
      <c r="G37" s="287">
        <f t="shared" si="2"/>
        <v>0</v>
      </c>
      <c r="H37" s="287">
        <f>SUM(H32:H36)</f>
        <v>0</v>
      </c>
      <c r="I37" s="287">
        <f t="shared" ref="I37:K37" si="19">SUM(I32:I36)</f>
        <v>0</v>
      </c>
      <c r="J37" s="287">
        <f t="shared" si="19"/>
        <v>0</v>
      </c>
      <c r="K37" s="290">
        <f t="shared" si="19"/>
        <v>0</v>
      </c>
      <c r="L37" s="287">
        <f t="shared" si="0"/>
        <v>0</v>
      </c>
      <c r="M37" s="287">
        <f t="shared" ref="M37:O37" si="20">SUM(M32:M36)</f>
        <v>0</v>
      </c>
      <c r="N37" s="287">
        <f t="shared" si="20"/>
        <v>0</v>
      </c>
      <c r="O37" s="287">
        <f t="shared" si="20"/>
        <v>0</v>
      </c>
      <c r="P37" s="5"/>
    </row>
    <row r="38" spans="1:17" ht="15" hidden="1" customHeight="1">
      <c r="A38" s="329" t="s">
        <v>80</v>
      </c>
      <c r="B38" s="284" t="s">
        <v>43</v>
      </c>
      <c r="C38" s="285">
        <f t="shared" si="1"/>
        <v>0</v>
      </c>
      <c r="D38" s="286"/>
      <c r="E38" s="286"/>
      <c r="F38" s="286"/>
      <c r="G38" s="287">
        <f t="shared" si="2"/>
        <v>0</v>
      </c>
      <c r="H38" s="288"/>
      <c r="I38" s="288"/>
      <c r="J38" s="288"/>
      <c r="K38" s="289"/>
      <c r="L38" s="287">
        <f t="shared" si="0"/>
        <v>0</v>
      </c>
      <c r="M38" s="288"/>
      <c r="N38" s="288"/>
      <c r="O38" s="288"/>
      <c r="P38" s="5"/>
      <c r="Q38" s="14">
        <f>N38+O38</f>
        <v>0</v>
      </c>
    </row>
    <row r="39" spans="1:17" ht="15" hidden="1" customHeight="1">
      <c r="A39" s="330"/>
      <c r="B39" s="284" t="s">
        <v>86</v>
      </c>
      <c r="C39" s="285">
        <f t="shared" si="1"/>
        <v>0</v>
      </c>
      <c r="D39" s="286"/>
      <c r="E39" s="286"/>
      <c r="F39" s="286"/>
      <c r="G39" s="287">
        <f t="shared" si="2"/>
        <v>0</v>
      </c>
      <c r="H39" s="288"/>
      <c r="I39" s="288"/>
      <c r="J39" s="288"/>
      <c r="K39" s="289"/>
      <c r="L39" s="287">
        <f t="shared" si="0"/>
        <v>0</v>
      </c>
      <c r="M39" s="288"/>
      <c r="N39" s="288"/>
      <c r="O39" s="288"/>
      <c r="P39" s="15" t="e">
        <f>G39/C39/12</f>
        <v>#DIV/0!</v>
      </c>
      <c r="Q39" s="14">
        <f t="shared" ref="Q39:Q42" si="21">N39+O39</f>
        <v>0</v>
      </c>
    </row>
    <row r="40" spans="1:17" ht="15" hidden="1" customHeight="1">
      <c r="A40" s="330"/>
      <c r="B40" s="284" t="s">
        <v>45</v>
      </c>
      <c r="C40" s="285">
        <f t="shared" si="1"/>
        <v>0</v>
      </c>
      <c r="D40" s="286"/>
      <c r="E40" s="286"/>
      <c r="F40" s="286"/>
      <c r="G40" s="287">
        <f t="shared" si="2"/>
        <v>0</v>
      </c>
      <c r="H40" s="288"/>
      <c r="I40" s="288"/>
      <c r="J40" s="288"/>
      <c r="K40" s="289"/>
      <c r="L40" s="287">
        <f t="shared" si="0"/>
        <v>0</v>
      </c>
      <c r="M40" s="288"/>
      <c r="N40" s="288"/>
      <c r="O40" s="288"/>
      <c r="P40" s="5"/>
      <c r="Q40" s="14">
        <f t="shared" si="21"/>
        <v>0</v>
      </c>
    </row>
    <row r="41" spans="1:17" ht="15" hidden="1" customHeight="1">
      <c r="A41" s="330"/>
      <c r="B41" s="284" t="s">
        <v>46</v>
      </c>
      <c r="C41" s="285">
        <f t="shared" si="1"/>
        <v>0</v>
      </c>
      <c r="D41" s="286"/>
      <c r="E41" s="286"/>
      <c r="F41" s="286"/>
      <c r="G41" s="287">
        <f t="shared" si="2"/>
        <v>0</v>
      </c>
      <c r="H41" s="288"/>
      <c r="I41" s="288"/>
      <c r="J41" s="288"/>
      <c r="K41" s="289"/>
      <c r="L41" s="287">
        <f t="shared" si="0"/>
        <v>0</v>
      </c>
      <c r="M41" s="288"/>
      <c r="N41" s="288"/>
      <c r="O41" s="288"/>
      <c r="P41" s="5"/>
      <c r="Q41" s="14">
        <f t="shared" si="21"/>
        <v>0</v>
      </c>
    </row>
    <row r="42" spans="1:17" ht="15" hidden="1" customHeight="1">
      <c r="A42" s="331"/>
      <c r="B42" s="284" t="s">
        <v>84</v>
      </c>
      <c r="C42" s="285">
        <f t="shared" si="1"/>
        <v>0</v>
      </c>
      <c r="D42" s="286"/>
      <c r="E42" s="286"/>
      <c r="F42" s="286"/>
      <c r="G42" s="287">
        <f t="shared" si="2"/>
        <v>0</v>
      </c>
      <c r="H42" s="288"/>
      <c r="I42" s="288"/>
      <c r="J42" s="288"/>
      <c r="K42" s="289"/>
      <c r="L42" s="287">
        <f t="shared" si="0"/>
        <v>0</v>
      </c>
      <c r="M42" s="288"/>
      <c r="N42" s="288"/>
      <c r="O42" s="288"/>
      <c r="P42" s="5"/>
      <c r="Q42" s="14">
        <f t="shared" si="21"/>
        <v>0</v>
      </c>
    </row>
    <row r="43" spans="1:17" ht="15" hidden="1" customHeight="1">
      <c r="A43" s="332" t="s">
        <v>47</v>
      </c>
      <c r="B43" s="333"/>
      <c r="C43" s="285">
        <f t="shared" si="1"/>
        <v>0</v>
      </c>
      <c r="D43" s="285">
        <f>SUM(D38:D42)</f>
        <v>0</v>
      </c>
      <c r="E43" s="285">
        <f>SUM(E38:E42)</f>
        <v>0</v>
      </c>
      <c r="F43" s="285">
        <f>SUM(F38:F42)</f>
        <v>0</v>
      </c>
      <c r="G43" s="287">
        <f t="shared" si="2"/>
        <v>0</v>
      </c>
      <c r="H43" s="287">
        <f>SUM(H38:H42)</f>
        <v>0</v>
      </c>
      <c r="I43" s="287">
        <f t="shared" ref="I43:O43" si="22">SUM(I38:I42)</f>
        <v>0</v>
      </c>
      <c r="J43" s="287">
        <f t="shared" si="22"/>
        <v>0</v>
      </c>
      <c r="K43" s="290">
        <f t="shared" si="22"/>
        <v>0</v>
      </c>
      <c r="L43" s="287">
        <f t="shared" si="0"/>
        <v>0</v>
      </c>
      <c r="M43" s="287">
        <f t="shared" ref="M43" si="23">SUM(M38:M42)</f>
        <v>0</v>
      </c>
      <c r="N43" s="287">
        <f t="shared" si="22"/>
        <v>0</v>
      </c>
      <c r="O43" s="287">
        <f t="shared" si="22"/>
        <v>0</v>
      </c>
      <c r="P43" s="5"/>
    </row>
    <row r="44" spans="1:17" ht="15" hidden="1" customHeight="1">
      <c r="A44" s="329" t="s">
        <v>81</v>
      </c>
      <c r="B44" s="284" t="s">
        <v>43</v>
      </c>
      <c r="C44" s="285">
        <f t="shared" si="1"/>
        <v>0</v>
      </c>
      <c r="D44" s="286"/>
      <c r="E44" s="286"/>
      <c r="F44" s="286"/>
      <c r="G44" s="287">
        <f t="shared" si="2"/>
        <v>0</v>
      </c>
      <c r="H44" s="288"/>
      <c r="I44" s="288"/>
      <c r="J44" s="288"/>
      <c r="K44" s="289"/>
      <c r="L44" s="287">
        <f t="shared" si="0"/>
        <v>0</v>
      </c>
      <c r="M44" s="288"/>
      <c r="N44" s="288"/>
      <c r="O44" s="288"/>
      <c r="P44" s="5"/>
      <c r="Q44" s="14">
        <f>N44+O44</f>
        <v>0</v>
      </c>
    </row>
    <row r="45" spans="1:17" ht="15" hidden="1" customHeight="1">
      <c r="A45" s="330"/>
      <c r="B45" s="284" t="s">
        <v>86</v>
      </c>
      <c r="C45" s="285">
        <f t="shared" si="1"/>
        <v>0</v>
      </c>
      <c r="D45" s="286"/>
      <c r="E45" s="286"/>
      <c r="F45" s="286"/>
      <c r="G45" s="287">
        <f t="shared" si="2"/>
        <v>0</v>
      </c>
      <c r="H45" s="288"/>
      <c r="I45" s="288"/>
      <c r="J45" s="288"/>
      <c r="K45" s="289"/>
      <c r="L45" s="287">
        <f t="shared" si="0"/>
        <v>0</v>
      </c>
      <c r="M45" s="288"/>
      <c r="N45" s="288"/>
      <c r="O45" s="288"/>
      <c r="P45" s="15" t="e">
        <f>G45/C45/12</f>
        <v>#DIV/0!</v>
      </c>
      <c r="Q45" s="14">
        <f t="shared" ref="Q45:Q48" si="24">N45+O45</f>
        <v>0</v>
      </c>
    </row>
    <row r="46" spans="1:17" ht="15" hidden="1" customHeight="1">
      <c r="A46" s="330"/>
      <c r="B46" s="284" t="s">
        <v>45</v>
      </c>
      <c r="C46" s="285">
        <f t="shared" si="1"/>
        <v>0</v>
      </c>
      <c r="D46" s="286"/>
      <c r="E46" s="286"/>
      <c r="F46" s="286"/>
      <c r="G46" s="287">
        <f t="shared" si="2"/>
        <v>0</v>
      </c>
      <c r="H46" s="288"/>
      <c r="I46" s="288"/>
      <c r="J46" s="288"/>
      <c r="K46" s="289"/>
      <c r="L46" s="287">
        <f t="shared" si="0"/>
        <v>0</v>
      </c>
      <c r="M46" s="288"/>
      <c r="N46" s="288"/>
      <c r="O46" s="288"/>
      <c r="P46" s="5"/>
      <c r="Q46" s="14">
        <f t="shared" si="24"/>
        <v>0</v>
      </c>
    </row>
    <row r="47" spans="1:17" ht="15" hidden="1" customHeight="1">
      <c r="A47" s="330"/>
      <c r="B47" s="284" t="s">
        <v>46</v>
      </c>
      <c r="C47" s="285">
        <f t="shared" si="1"/>
        <v>0</v>
      </c>
      <c r="D47" s="286"/>
      <c r="E47" s="286"/>
      <c r="F47" s="286"/>
      <c r="G47" s="287">
        <f t="shared" si="2"/>
        <v>0</v>
      </c>
      <c r="H47" s="288"/>
      <c r="I47" s="288"/>
      <c r="J47" s="288"/>
      <c r="K47" s="289"/>
      <c r="L47" s="287">
        <f t="shared" si="0"/>
        <v>0</v>
      </c>
      <c r="M47" s="288"/>
      <c r="N47" s="288"/>
      <c r="O47" s="288"/>
      <c r="P47" s="5"/>
      <c r="Q47" s="14">
        <f t="shared" si="24"/>
        <v>0</v>
      </c>
    </row>
    <row r="48" spans="1:17" ht="15" hidden="1" customHeight="1">
      <c r="A48" s="331"/>
      <c r="B48" s="284" t="s">
        <v>84</v>
      </c>
      <c r="C48" s="285">
        <f t="shared" si="1"/>
        <v>0</v>
      </c>
      <c r="D48" s="286"/>
      <c r="E48" s="286"/>
      <c r="F48" s="286"/>
      <c r="G48" s="287">
        <f t="shared" si="2"/>
        <v>0</v>
      </c>
      <c r="H48" s="288"/>
      <c r="I48" s="288"/>
      <c r="J48" s="288"/>
      <c r="K48" s="289"/>
      <c r="L48" s="287">
        <f t="shared" si="0"/>
        <v>0</v>
      </c>
      <c r="M48" s="288"/>
      <c r="N48" s="288"/>
      <c r="O48" s="288"/>
      <c r="P48" s="5"/>
      <c r="Q48" s="14">
        <f t="shared" si="24"/>
        <v>0</v>
      </c>
    </row>
    <row r="49" spans="1:17" ht="15" hidden="1" customHeight="1">
      <c r="A49" s="332" t="s">
        <v>47</v>
      </c>
      <c r="B49" s="333"/>
      <c r="C49" s="285">
        <f t="shared" si="1"/>
        <v>0</v>
      </c>
      <c r="D49" s="285">
        <f>SUM(D44:D48)</f>
        <v>0</v>
      </c>
      <c r="E49" s="285">
        <f>SUM(E44:E48)</f>
        <v>0</v>
      </c>
      <c r="F49" s="285">
        <f>SUM(F44:F48)</f>
        <v>0</v>
      </c>
      <c r="G49" s="287">
        <f t="shared" si="2"/>
        <v>0</v>
      </c>
      <c r="H49" s="287">
        <f>SUM(H44:H48)</f>
        <v>0</v>
      </c>
      <c r="I49" s="287">
        <f t="shared" ref="I49:O49" si="25">SUM(I44:I48)</f>
        <v>0</v>
      </c>
      <c r="J49" s="287">
        <f t="shared" si="25"/>
        <v>0</v>
      </c>
      <c r="K49" s="290">
        <f t="shared" si="25"/>
        <v>0</v>
      </c>
      <c r="L49" s="287">
        <f t="shared" si="0"/>
        <v>0</v>
      </c>
      <c r="M49" s="287">
        <f t="shared" ref="M49" si="26">SUM(M44:M48)</f>
        <v>0</v>
      </c>
      <c r="N49" s="287">
        <f t="shared" si="25"/>
        <v>0</v>
      </c>
      <c r="O49" s="287">
        <f t="shared" si="25"/>
        <v>0</v>
      </c>
      <c r="P49" s="5"/>
    </row>
    <row r="50" spans="1:17" ht="15" hidden="1" customHeight="1">
      <c r="A50" s="329" t="s">
        <v>82</v>
      </c>
      <c r="B50" s="284" t="s">
        <v>43</v>
      </c>
      <c r="C50" s="285">
        <f t="shared" si="1"/>
        <v>0</v>
      </c>
      <c r="D50" s="286"/>
      <c r="E50" s="286"/>
      <c r="F50" s="286"/>
      <c r="G50" s="287">
        <f t="shared" si="2"/>
        <v>0</v>
      </c>
      <c r="H50" s="288"/>
      <c r="I50" s="288"/>
      <c r="J50" s="288"/>
      <c r="K50" s="289"/>
      <c r="L50" s="287">
        <f t="shared" si="0"/>
        <v>0</v>
      </c>
      <c r="M50" s="288"/>
      <c r="N50" s="288"/>
      <c r="O50" s="288"/>
      <c r="P50" s="5"/>
      <c r="Q50" s="14">
        <f>N50+O50</f>
        <v>0</v>
      </c>
    </row>
    <row r="51" spans="1:17" ht="15" hidden="1" customHeight="1">
      <c r="A51" s="330"/>
      <c r="B51" s="284" t="s">
        <v>86</v>
      </c>
      <c r="C51" s="285">
        <f t="shared" si="1"/>
        <v>0</v>
      </c>
      <c r="D51" s="286"/>
      <c r="E51" s="286"/>
      <c r="F51" s="286"/>
      <c r="G51" s="287">
        <f t="shared" si="2"/>
        <v>0</v>
      </c>
      <c r="H51" s="288"/>
      <c r="I51" s="288"/>
      <c r="J51" s="288"/>
      <c r="K51" s="289"/>
      <c r="L51" s="287">
        <f t="shared" si="0"/>
        <v>0</v>
      </c>
      <c r="M51" s="288"/>
      <c r="N51" s="288"/>
      <c r="O51" s="288"/>
      <c r="P51" s="15" t="e">
        <f>G51/C51/12</f>
        <v>#DIV/0!</v>
      </c>
      <c r="Q51" s="14">
        <f t="shared" ref="Q51:Q54" si="27">N51+O51</f>
        <v>0</v>
      </c>
    </row>
    <row r="52" spans="1:17" ht="15" hidden="1" customHeight="1">
      <c r="A52" s="330"/>
      <c r="B52" s="284" t="s">
        <v>45</v>
      </c>
      <c r="C52" s="285">
        <f t="shared" si="1"/>
        <v>0</v>
      </c>
      <c r="D52" s="286"/>
      <c r="E52" s="286"/>
      <c r="F52" s="286"/>
      <c r="G52" s="287">
        <f t="shared" si="2"/>
        <v>0</v>
      </c>
      <c r="H52" s="288"/>
      <c r="I52" s="288"/>
      <c r="J52" s="288"/>
      <c r="K52" s="289"/>
      <c r="L52" s="287">
        <f t="shared" si="0"/>
        <v>0</v>
      </c>
      <c r="M52" s="288"/>
      <c r="N52" s="288"/>
      <c r="O52" s="288"/>
      <c r="P52" s="5"/>
      <c r="Q52" s="14">
        <f t="shared" si="27"/>
        <v>0</v>
      </c>
    </row>
    <row r="53" spans="1:17" ht="15" hidden="1" customHeight="1">
      <c r="A53" s="330"/>
      <c r="B53" s="284" t="s">
        <v>46</v>
      </c>
      <c r="C53" s="285">
        <f t="shared" si="1"/>
        <v>0</v>
      </c>
      <c r="D53" s="286"/>
      <c r="E53" s="286"/>
      <c r="F53" s="286"/>
      <c r="G53" s="287">
        <f t="shared" si="2"/>
        <v>0</v>
      </c>
      <c r="H53" s="288"/>
      <c r="I53" s="288"/>
      <c r="J53" s="288"/>
      <c r="K53" s="289"/>
      <c r="L53" s="287">
        <f t="shared" si="0"/>
        <v>0</v>
      </c>
      <c r="M53" s="288"/>
      <c r="N53" s="288"/>
      <c r="O53" s="288"/>
      <c r="P53" s="5"/>
      <c r="Q53" s="14">
        <f t="shared" si="27"/>
        <v>0</v>
      </c>
    </row>
    <row r="54" spans="1:17" ht="15" hidden="1" customHeight="1">
      <c r="A54" s="331"/>
      <c r="B54" s="284" t="s">
        <v>84</v>
      </c>
      <c r="C54" s="285">
        <f t="shared" si="1"/>
        <v>0</v>
      </c>
      <c r="D54" s="286"/>
      <c r="E54" s="286"/>
      <c r="F54" s="286"/>
      <c r="G54" s="287">
        <f t="shared" si="2"/>
        <v>0</v>
      </c>
      <c r="H54" s="288"/>
      <c r="I54" s="288"/>
      <c r="J54" s="288"/>
      <c r="K54" s="289"/>
      <c r="L54" s="287">
        <f t="shared" si="0"/>
        <v>0</v>
      </c>
      <c r="M54" s="288"/>
      <c r="N54" s="288"/>
      <c r="O54" s="288"/>
      <c r="P54" s="5"/>
      <c r="Q54" s="14">
        <f t="shared" si="27"/>
        <v>0</v>
      </c>
    </row>
    <row r="55" spans="1:17" ht="15" hidden="1" customHeight="1">
      <c r="A55" s="332" t="s">
        <v>47</v>
      </c>
      <c r="B55" s="333"/>
      <c r="C55" s="285">
        <f t="shared" si="1"/>
        <v>0</v>
      </c>
      <c r="D55" s="285">
        <f>SUM(D50:D54)</f>
        <v>0</v>
      </c>
      <c r="E55" s="285">
        <f>SUM(E50:E54)</f>
        <v>0</v>
      </c>
      <c r="F55" s="285">
        <f>SUM(F50:F54)</f>
        <v>0</v>
      </c>
      <c r="G55" s="287">
        <f t="shared" si="2"/>
        <v>0</v>
      </c>
      <c r="H55" s="287">
        <f>SUM(H50:H54)</f>
        <v>0</v>
      </c>
      <c r="I55" s="287">
        <f t="shared" ref="I55:O55" si="28">SUM(I50:I54)</f>
        <v>0</v>
      </c>
      <c r="J55" s="287">
        <f t="shared" si="28"/>
        <v>0</v>
      </c>
      <c r="K55" s="290">
        <f t="shared" si="28"/>
        <v>0</v>
      </c>
      <c r="L55" s="287">
        <f t="shared" si="0"/>
        <v>0</v>
      </c>
      <c r="M55" s="287">
        <f t="shared" ref="M55" si="29">SUM(M50:M54)</f>
        <v>0</v>
      </c>
      <c r="N55" s="287">
        <f t="shared" si="28"/>
        <v>0</v>
      </c>
      <c r="O55" s="287">
        <f t="shared" si="28"/>
        <v>0</v>
      </c>
      <c r="P55" s="5"/>
    </row>
    <row r="56" spans="1:17" ht="15" hidden="1" customHeight="1">
      <c r="A56" s="329" t="s">
        <v>83</v>
      </c>
      <c r="B56" s="284" t="s">
        <v>43</v>
      </c>
      <c r="C56" s="285">
        <f t="shared" si="1"/>
        <v>0</v>
      </c>
      <c r="D56" s="286"/>
      <c r="E56" s="286"/>
      <c r="F56" s="286"/>
      <c r="G56" s="287">
        <f t="shared" si="2"/>
        <v>0</v>
      </c>
      <c r="H56" s="288"/>
      <c r="I56" s="288"/>
      <c r="J56" s="288"/>
      <c r="K56" s="289"/>
      <c r="L56" s="287">
        <f t="shared" si="0"/>
        <v>0</v>
      </c>
      <c r="M56" s="288"/>
      <c r="N56" s="288"/>
      <c r="O56" s="288"/>
      <c r="P56" s="5"/>
      <c r="Q56" s="14">
        <f>N56+O56</f>
        <v>0</v>
      </c>
    </row>
    <row r="57" spans="1:17" ht="15" hidden="1" customHeight="1">
      <c r="A57" s="330"/>
      <c r="B57" s="284" t="s">
        <v>86</v>
      </c>
      <c r="C57" s="285">
        <f t="shared" si="1"/>
        <v>0</v>
      </c>
      <c r="D57" s="286"/>
      <c r="E57" s="286"/>
      <c r="F57" s="286"/>
      <c r="G57" s="287">
        <f t="shared" si="2"/>
        <v>0</v>
      </c>
      <c r="H57" s="288"/>
      <c r="I57" s="288"/>
      <c r="J57" s="288"/>
      <c r="K57" s="289"/>
      <c r="L57" s="287">
        <f t="shared" si="0"/>
        <v>0</v>
      </c>
      <c r="M57" s="288"/>
      <c r="N57" s="288"/>
      <c r="O57" s="288"/>
      <c r="P57" s="15" t="e">
        <f>G57/C57/12</f>
        <v>#DIV/0!</v>
      </c>
      <c r="Q57" s="14">
        <f t="shared" ref="Q57:Q61" si="30">N57+O57</f>
        <v>0</v>
      </c>
    </row>
    <row r="58" spans="1:17" ht="15" hidden="1" customHeight="1">
      <c r="A58" s="330"/>
      <c r="B58" s="284" t="s">
        <v>45</v>
      </c>
      <c r="C58" s="285">
        <f t="shared" si="1"/>
        <v>0</v>
      </c>
      <c r="D58" s="286"/>
      <c r="E58" s="286"/>
      <c r="F58" s="286"/>
      <c r="G58" s="287">
        <f t="shared" si="2"/>
        <v>0</v>
      </c>
      <c r="H58" s="288"/>
      <c r="I58" s="288"/>
      <c r="J58" s="288"/>
      <c r="K58" s="289"/>
      <c r="L58" s="287">
        <f t="shared" si="0"/>
        <v>0</v>
      </c>
      <c r="M58" s="288"/>
      <c r="N58" s="288"/>
      <c r="O58" s="288"/>
      <c r="P58" s="5"/>
      <c r="Q58" s="14">
        <f t="shared" si="30"/>
        <v>0</v>
      </c>
    </row>
    <row r="59" spans="1:17" ht="15" hidden="1" customHeight="1">
      <c r="A59" s="330"/>
      <c r="B59" s="284" t="s">
        <v>46</v>
      </c>
      <c r="C59" s="285">
        <f t="shared" si="1"/>
        <v>0</v>
      </c>
      <c r="D59" s="286"/>
      <c r="E59" s="286"/>
      <c r="F59" s="286"/>
      <c r="G59" s="287">
        <f t="shared" si="2"/>
        <v>0</v>
      </c>
      <c r="H59" s="288"/>
      <c r="I59" s="288"/>
      <c r="J59" s="288"/>
      <c r="K59" s="289"/>
      <c r="L59" s="287">
        <f t="shared" si="0"/>
        <v>0</v>
      </c>
      <c r="M59" s="288"/>
      <c r="N59" s="288"/>
      <c r="O59" s="288"/>
      <c r="P59" s="5"/>
      <c r="Q59" s="14">
        <f t="shared" si="30"/>
        <v>0</v>
      </c>
    </row>
    <row r="60" spans="1:17" ht="15" hidden="1" customHeight="1">
      <c r="A60" s="330"/>
      <c r="B60" s="284" t="s">
        <v>87</v>
      </c>
      <c r="C60" s="285">
        <f t="shared" si="1"/>
        <v>0</v>
      </c>
      <c r="D60" s="286"/>
      <c r="E60" s="286"/>
      <c r="F60" s="286"/>
      <c r="G60" s="287">
        <f t="shared" si="2"/>
        <v>0</v>
      </c>
      <c r="H60" s="288"/>
      <c r="I60" s="288"/>
      <c r="J60" s="288"/>
      <c r="K60" s="289"/>
      <c r="L60" s="287">
        <f t="shared" si="0"/>
        <v>0</v>
      </c>
      <c r="M60" s="288"/>
      <c r="N60" s="288"/>
      <c r="O60" s="288"/>
      <c r="P60" s="5"/>
      <c r="Q60" s="14"/>
    </row>
    <row r="61" spans="1:17" ht="15" hidden="1" customHeight="1">
      <c r="A61" s="331"/>
      <c r="B61" s="284" t="s">
        <v>84</v>
      </c>
      <c r="C61" s="285">
        <f t="shared" si="1"/>
        <v>0</v>
      </c>
      <c r="D61" s="286"/>
      <c r="E61" s="286"/>
      <c r="F61" s="286"/>
      <c r="G61" s="287">
        <f t="shared" si="2"/>
        <v>0</v>
      </c>
      <c r="H61" s="288"/>
      <c r="I61" s="288"/>
      <c r="J61" s="288"/>
      <c r="K61" s="289"/>
      <c r="L61" s="287">
        <f t="shared" si="0"/>
        <v>0</v>
      </c>
      <c r="M61" s="288"/>
      <c r="N61" s="288"/>
      <c r="O61" s="288"/>
      <c r="P61" s="5"/>
      <c r="Q61" s="14">
        <f t="shared" si="30"/>
        <v>0</v>
      </c>
    </row>
    <row r="62" spans="1:17" ht="15" hidden="1" customHeight="1">
      <c r="A62" s="332" t="s">
        <v>47</v>
      </c>
      <c r="B62" s="333"/>
      <c r="C62" s="285">
        <f t="shared" si="1"/>
        <v>0</v>
      </c>
      <c r="D62" s="285">
        <f>SUM(D56:D61)</f>
        <v>0</v>
      </c>
      <c r="E62" s="285">
        <f>SUM(E56:E61)</f>
        <v>0</v>
      </c>
      <c r="F62" s="285">
        <f>SUM(F56:F61)</f>
        <v>0</v>
      </c>
      <c r="G62" s="287">
        <f t="shared" si="2"/>
        <v>0</v>
      </c>
      <c r="H62" s="287">
        <f>SUM(H56:H61)</f>
        <v>0</v>
      </c>
      <c r="I62" s="287">
        <f>SUM(I56:I61)</f>
        <v>0</v>
      </c>
      <c r="J62" s="287">
        <f>SUM(J56:J61)</f>
        <v>0</v>
      </c>
      <c r="K62" s="290">
        <f>SUM(K56:K61)</f>
        <v>0</v>
      </c>
      <c r="L62" s="287">
        <f t="shared" si="0"/>
        <v>0</v>
      </c>
      <c r="M62" s="287">
        <f>SUM(M56:M61)</f>
        <v>0</v>
      </c>
      <c r="N62" s="287">
        <f>SUM(N56:N61)</f>
        <v>0</v>
      </c>
      <c r="O62" s="287">
        <f>SUM(O56:O61)</f>
        <v>0</v>
      </c>
      <c r="P62" s="5"/>
    </row>
    <row r="63" spans="1:17">
      <c r="A63" s="328" t="s">
        <v>67</v>
      </c>
      <c r="B63" s="284" t="s">
        <v>43</v>
      </c>
      <c r="C63" s="285">
        <f t="shared" si="1"/>
        <v>18</v>
      </c>
      <c r="D63" s="286">
        <f t="shared" ref="D63:F64" si="31">D8+D14+D20+D26+D32+D38+D44+D50+D56</f>
        <v>0</v>
      </c>
      <c r="E63" s="286">
        <f t="shared" si="31"/>
        <v>18</v>
      </c>
      <c r="F63" s="286">
        <f t="shared" si="31"/>
        <v>0</v>
      </c>
      <c r="G63" s="287">
        <f t="shared" si="2"/>
        <v>11919200</v>
      </c>
      <c r="H63" s="288">
        <f t="shared" ref="H63:K64" si="32">H8+H14+H20+H26+H32+H38+H44+H50+H56</f>
        <v>0</v>
      </c>
      <c r="I63" s="288">
        <f t="shared" si="32"/>
        <v>11749800</v>
      </c>
      <c r="J63" s="288">
        <f t="shared" si="32"/>
        <v>169400</v>
      </c>
      <c r="K63" s="289">
        <f t="shared" si="32"/>
        <v>67060</v>
      </c>
      <c r="L63" s="287">
        <f t="shared" si="0"/>
        <v>3599598.4</v>
      </c>
      <c r="M63" s="288">
        <f t="shared" ref="M63:O64" si="33">M8+M14+M20+M26+M32+M38+M44+M50+M56</f>
        <v>0</v>
      </c>
      <c r="N63" s="288">
        <f t="shared" si="33"/>
        <v>3548439.6</v>
      </c>
      <c r="O63" s="288">
        <f t="shared" si="33"/>
        <v>51158.8</v>
      </c>
      <c r="P63" s="15">
        <f>G63/C63/12</f>
        <v>55181.481481481482</v>
      </c>
    </row>
    <row r="64" spans="1:17">
      <c r="A64" s="328"/>
      <c r="B64" s="284" t="s">
        <v>86</v>
      </c>
      <c r="C64" s="285">
        <f t="shared" si="1"/>
        <v>70.900000000000006</v>
      </c>
      <c r="D64" s="286">
        <f t="shared" si="31"/>
        <v>1.3</v>
      </c>
      <c r="E64" s="286">
        <f t="shared" si="31"/>
        <v>69.600000000000009</v>
      </c>
      <c r="F64" s="286">
        <f t="shared" si="31"/>
        <v>0</v>
      </c>
      <c r="G64" s="287">
        <f t="shared" si="2"/>
        <v>50454559</v>
      </c>
      <c r="H64" s="288">
        <f t="shared" si="32"/>
        <v>1538805</v>
      </c>
      <c r="I64" s="288">
        <f t="shared" si="32"/>
        <v>47000754</v>
      </c>
      <c r="J64" s="288">
        <f t="shared" si="32"/>
        <v>1915000</v>
      </c>
      <c r="K64" s="289">
        <f t="shared" si="32"/>
        <v>590860</v>
      </c>
      <c r="L64" s="287">
        <f t="shared" si="0"/>
        <v>15237276.809999999</v>
      </c>
      <c r="M64" s="288">
        <f>M9+M15+M21+M27+M33+M39+M45+M51+M57</f>
        <v>464719.11</v>
      </c>
      <c r="N64" s="288">
        <f>N9+N15+N21+N27+N33+N39+N45+N51+N57</f>
        <v>14194227.699999999</v>
      </c>
      <c r="O64" s="288">
        <f t="shared" si="33"/>
        <v>578330</v>
      </c>
      <c r="P64" s="15">
        <f t="shared" ref="P64:P68" si="34">G64/C64/12</f>
        <v>59302.490597085096</v>
      </c>
      <c r="Q64">
        <v>47982</v>
      </c>
    </row>
    <row r="65" spans="1:17">
      <c r="A65" s="328"/>
      <c r="B65" s="284" t="s">
        <v>45</v>
      </c>
      <c r="C65" s="285">
        <f t="shared" si="1"/>
        <v>169</v>
      </c>
      <c r="D65" s="286">
        <f t="shared" ref="D65:F66" si="35">D58+D52+D46+D40+D34+D28+D22+D16+D10</f>
        <v>1</v>
      </c>
      <c r="E65" s="286">
        <f t="shared" si="35"/>
        <v>167</v>
      </c>
      <c r="F65" s="286">
        <f t="shared" si="35"/>
        <v>1</v>
      </c>
      <c r="G65" s="287">
        <f t="shared" si="2"/>
        <v>57834385</v>
      </c>
      <c r="H65" s="288">
        <f t="shared" ref="H65:K66" si="36">H58+H52+H46+H40+H34+H28+H22+H16+H10</f>
        <v>466330</v>
      </c>
      <c r="I65" s="288">
        <f t="shared" si="36"/>
        <v>54698455</v>
      </c>
      <c r="J65" s="288">
        <f t="shared" si="36"/>
        <v>2669600</v>
      </c>
      <c r="K65" s="289">
        <f t="shared" si="36"/>
        <v>2909437</v>
      </c>
      <c r="L65" s="287">
        <f t="shared" si="0"/>
        <v>17465984.27</v>
      </c>
      <c r="M65" s="288">
        <f>M10+M16+M22+M28+M34+M40+M46+M52+M58</f>
        <v>140831.66</v>
      </c>
      <c r="N65" s="288">
        <f>N10+N16+N22+N28+N34+N40+N46+N52+N58</f>
        <v>16518933.41</v>
      </c>
      <c r="O65" s="288">
        <f>O10+O16+O22+O28+O34+O40+O46+O52+O58</f>
        <v>806219.20000000007</v>
      </c>
      <c r="P65" s="15">
        <f t="shared" si="34"/>
        <v>28517.941321499016</v>
      </c>
      <c r="Q65">
        <v>23991.1</v>
      </c>
    </row>
    <row r="66" spans="1:17">
      <c r="A66" s="328"/>
      <c r="B66" s="284" t="s">
        <v>46</v>
      </c>
      <c r="C66" s="285">
        <f t="shared" si="1"/>
        <v>0</v>
      </c>
      <c r="D66" s="286">
        <f t="shared" si="35"/>
        <v>0</v>
      </c>
      <c r="E66" s="286">
        <f t="shared" si="35"/>
        <v>0</v>
      </c>
      <c r="F66" s="286">
        <f t="shared" si="35"/>
        <v>0</v>
      </c>
      <c r="G66" s="287">
        <f t="shared" si="2"/>
        <v>0</v>
      </c>
      <c r="H66" s="288">
        <f t="shared" si="36"/>
        <v>0</v>
      </c>
      <c r="I66" s="288">
        <f t="shared" si="36"/>
        <v>0</v>
      </c>
      <c r="J66" s="288">
        <f t="shared" si="36"/>
        <v>0</v>
      </c>
      <c r="K66" s="289">
        <f t="shared" si="36"/>
        <v>0</v>
      </c>
      <c r="L66" s="287">
        <f t="shared" si="0"/>
        <v>0</v>
      </c>
      <c r="M66" s="288">
        <f>M59+M53+M47+M41+M35+M29+M23+M17+M11</f>
        <v>0</v>
      </c>
      <c r="N66" s="288">
        <f>N59+N53+N47+N41+N35+N29+N23+N17+N11</f>
        <v>0</v>
      </c>
      <c r="O66" s="288">
        <f>O59+O53+O47+O41+O35+O29+O23+O17+O11</f>
        <v>0</v>
      </c>
      <c r="P66" s="15" t="e">
        <f t="shared" si="34"/>
        <v>#DIV/0!</v>
      </c>
      <c r="Q66">
        <v>21325.4</v>
      </c>
    </row>
    <row r="67" spans="1:17" ht="15" hidden="1" customHeight="1">
      <c r="A67" s="328"/>
      <c r="B67" s="284" t="s">
        <v>87</v>
      </c>
      <c r="C67" s="285">
        <f t="shared" si="1"/>
        <v>0</v>
      </c>
      <c r="D67" s="286">
        <f>D60</f>
        <v>0</v>
      </c>
      <c r="E67" s="286">
        <f>E60</f>
        <v>0</v>
      </c>
      <c r="F67" s="286">
        <f>F60</f>
        <v>0</v>
      </c>
      <c r="G67" s="287">
        <f t="shared" si="2"/>
        <v>0</v>
      </c>
      <c r="H67" s="288">
        <f>H60</f>
        <v>0</v>
      </c>
      <c r="I67" s="288">
        <f>I60</f>
        <v>0</v>
      </c>
      <c r="J67" s="288">
        <f>J60</f>
        <v>0</v>
      </c>
      <c r="K67" s="289">
        <f>K60</f>
        <v>0</v>
      </c>
      <c r="L67" s="287">
        <f t="shared" si="0"/>
        <v>0</v>
      </c>
      <c r="M67" s="288">
        <f>M60</f>
        <v>0</v>
      </c>
      <c r="N67" s="288">
        <f>N60</f>
        <v>0</v>
      </c>
      <c r="O67" s="288">
        <f>O60</f>
        <v>0</v>
      </c>
      <c r="P67" s="15"/>
    </row>
    <row r="68" spans="1:17">
      <c r="A68" s="328"/>
      <c r="B68" s="284" t="s">
        <v>84</v>
      </c>
      <c r="C68" s="285">
        <f t="shared" si="1"/>
        <v>121</v>
      </c>
      <c r="D68" s="286">
        <f t="shared" ref="D68:F69" si="37">D61+D54+D48+D42+D36+D30+D24+D18+D12</f>
        <v>0</v>
      </c>
      <c r="E68" s="286">
        <f t="shared" si="37"/>
        <v>121</v>
      </c>
      <c r="F68" s="286">
        <f t="shared" si="37"/>
        <v>0</v>
      </c>
      <c r="G68" s="287">
        <f t="shared" si="2"/>
        <v>26171384</v>
      </c>
      <c r="H68" s="288">
        <f t="shared" ref="H68:K69" si="38">H61+H54+H48+H42+H36+H30+H24+H18+H12</f>
        <v>0</v>
      </c>
      <c r="I68" s="288">
        <f t="shared" si="38"/>
        <v>25395132</v>
      </c>
      <c r="J68" s="288">
        <f t="shared" si="38"/>
        <v>776252</v>
      </c>
      <c r="K68" s="289">
        <f t="shared" si="38"/>
        <v>0</v>
      </c>
      <c r="L68" s="287">
        <f t="shared" si="0"/>
        <v>7903757.96</v>
      </c>
      <c r="M68" s="288">
        <f t="shared" ref="M68:O69" si="39">M61+M54+M48+M42+M36+M30+M24+M18+M12</f>
        <v>0</v>
      </c>
      <c r="N68" s="288">
        <f t="shared" si="39"/>
        <v>7669329.8600000003</v>
      </c>
      <c r="O68" s="288">
        <f t="shared" si="39"/>
        <v>234428.1</v>
      </c>
      <c r="P68" s="15">
        <f t="shared" si="34"/>
        <v>18024.369146005509</v>
      </c>
    </row>
    <row r="69" spans="1:17" ht="15" customHeight="1">
      <c r="A69" s="323" t="s">
        <v>48</v>
      </c>
      <c r="B69" s="323"/>
      <c r="C69" s="285">
        <f>D69+E69+F69</f>
        <v>378.90000000000003</v>
      </c>
      <c r="D69" s="285">
        <f t="shared" si="37"/>
        <v>2.2999999999999998</v>
      </c>
      <c r="E69" s="285">
        <f t="shared" si="37"/>
        <v>375.6</v>
      </c>
      <c r="F69" s="285">
        <f t="shared" si="37"/>
        <v>1</v>
      </c>
      <c r="G69" s="287">
        <f t="shared" si="2"/>
        <v>146379528</v>
      </c>
      <c r="H69" s="287">
        <f t="shared" si="38"/>
        <v>2005135</v>
      </c>
      <c r="I69" s="287">
        <f t="shared" si="38"/>
        <v>138844141</v>
      </c>
      <c r="J69" s="287">
        <f t="shared" si="38"/>
        <v>5530252</v>
      </c>
      <c r="K69" s="290">
        <f t="shared" si="38"/>
        <v>3567357</v>
      </c>
      <c r="L69" s="287">
        <f t="shared" si="0"/>
        <v>44206617.440000005</v>
      </c>
      <c r="M69" s="287">
        <f t="shared" si="39"/>
        <v>605550.77</v>
      </c>
      <c r="N69" s="287">
        <f t="shared" si="39"/>
        <v>41930930.57</v>
      </c>
      <c r="O69" s="287">
        <f t="shared" si="39"/>
        <v>1670136.1000000003</v>
      </c>
      <c r="P69" s="5" t="s">
        <v>49</v>
      </c>
      <c r="Q69" s="12" t="str">
        <f>IF(G69='раздел 1'!E43,"","ошибка")</f>
        <v/>
      </c>
    </row>
    <row r="70" spans="1:17" ht="18.75">
      <c r="C70" s="17"/>
      <c r="D70" s="18"/>
      <c r="E70" s="18"/>
      <c r="F70" s="18"/>
      <c r="K70" s="96"/>
      <c r="M70" s="96"/>
    </row>
    <row r="71" spans="1:17" ht="18.75">
      <c r="B71" s="16" t="s">
        <v>64</v>
      </c>
      <c r="C71" s="17"/>
      <c r="D71" s="18"/>
      <c r="E71" s="18"/>
      <c r="F71" s="19"/>
      <c r="G71" s="20"/>
      <c r="H71" s="23"/>
      <c r="I71" s="325" t="s">
        <v>237</v>
      </c>
      <c r="J71" s="325"/>
    </row>
    <row r="72" spans="1:17" ht="18.75">
      <c r="B72" s="17"/>
      <c r="C72" s="17"/>
      <c r="D72" s="18"/>
      <c r="E72" s="18"/>
      <c r="F72" s="324" t="s">
        <v>0</v>
      </c>
      <c r="G72" s="324"/>
      <c r="I72" s="326" t="s">
        <v>1</v>
      </c>
      <c r="J72" s="326"/>
    </row>
    <row r="73" spans="1:17" ht="18.75">
      <c r="B73" s="17" t="s">
        <v>65</v>
      </c>
      <c r="C73" s="17"/>
      <c r="D73" s="18"/>
      <c r="E73" s="18"/>
      <c r="F73" s="19"/>
      <c r="G73" s="20"/>
      <c r="H73" s="23"/>
      <c r="I73" s="325" t="s">
        <v>238</v>
      </c>
      <c r="J73" s="325"/>
    </row>
    <row r="74" spans="1:17" ht="18.75">
      <c r="B74" s="17"/>
      <c r="C74" s="17"/>
      <c r="D74" s="18"/>
      <c r="E74" s="18"/>
      <c r="F74" s="324" t="s">
        <v>0</v>
      </c>
      <c r="G74" s="324"/>
      <c r="I74" s="326" t="s">
        <v>1</v>
      </c>
      <c r="J74" s="326"/>
    </row>
    <row r="75" spans="1:17" ht="18.75">
      <c r="B75" s="17" t="s">
        <v>306</v>
      </c>
      <c r="F75" s="21"/>
      <c r="G75" s="21"/>
      <c r="H75" s="22"/>
      <c r="I75" s="325" t="s">
        <v>307</v>
      </c>
      <c r="J75" s="325"/>
    </row>
    <row r="76" spans="1:17">
      <c r="F76" s="324" t="s">
        <v>0</v>
      </c>
      <c r="G76" s="324"/>
      <c r="I76" s="326" t="s">
        <v>1</v>
      </c>
      <c r="J76" s="326"/>
    </row>
  </sheetData>
  <mergeCells count="42">
    <mergeCell ref="A14:A18"/>
    <mergeCell ref="A2:O2"/>
    <mergeCell ref="A4:A6"/>
    <mergeCell ref="B4:B6"/>
    <mergeCell ref="C4:F4"/>
    <mergeCell ref="G4:J4"/>
    <mergeCell ref="K4:K6"/>
    <mergeCell ref="L4:O4"/>
    <mergeCell ref="C5:C6"/>
    <mergeCell ref="D5:F5"/>
    <mergeCell ref="G5:G6"/>
    <mergeCell ref="H5:J5"/>
    <mergeCell ref="L5:L6"/>
    <mergeCell ref="M5:O5"/>
    <mergeCell ref="A8:A12"/>
    <mergeCell ref="A13:B13"/>
    <mergeCell ref="A19:B19"/>
    <mergeCell ref="A20:A24"/>
    <mergeCell ref="A25:B25"/>
    <mergeCell ref="A63:A68"/>
    <mergeCell ref="A26:A30"/>
    <mergeCell ref="A31:B31"/>
    <mergeCell ref="A32:A36"/>
    <mergeCell ref="A37:B37"/>
    <mergeCell ref="A38:A42"/>
    <mergeCell ref="A43:B43"/>
    <mergeCell ref="A44:A48"/>
    <mergeCell ref="A49:B49"/>
    <mergeCell ref="A50:A54"/>
    <mergeCell ref="A55:B55"/>
    <mergeCell ref="A56:A61"/>
    <mergeCell ref="A62:B62"/>
    <mergeCell ref="A69:B69"/>
    <mergeCell ref="F76:G76"/>
    <mergeCell ref="I73:J73"/>
    <mergeCell ref="I71:J71"/>
    <mergeCell ref="I74:J74"/>
    <mergeCell ref="I72:J72"/>
    <mergeCell ref="F74:G74"/>
    <mergeCell ref="F72:G72"/>
    <mergeCell ref="I75:J75"/>
    <mergeCell ref="I76:J76"/>
  </mergeCells>
  <printOptions horizontalCentered="1"/>
  <pageMargins left="0.31496062992125984" right="0.31496062992125984" top="0.19685039370078741" bottom="0.19685039370078741"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S276"/>
  <sheetViews>
    <sheetView zoomScale="80" zoomScaleNormal="80" workbookViewId="0">
      <selection activeCell="E77" sqref="E77"/>
    </sheetView>
  </sheetViews>
  <sheetFormatPr defaultRowHeight="15"/>
  <cols>
    <col min="1" max="1" width="34" customWidth="1"/>
    <col min="3" max="3" width="12.140625" customWidth="1"/>
    <col min="5" max="5" width="18.28515625" style="95" customWidth="1"/>
    <col min="6" max="6" width="16.7109375" customWidth="1"/>
    <col min="7" max="7" width="16" style="95" customWidth="1"/>
    <col min="8" max="8" width="21.5703125" customWidth="1"/>
    <col min="9" max="9" width="15" style="239" customWidth="1"/>
    <col min="10" max="10" width="18.140625" customWidth="1"/>
    <col min="12" max="12" width="19.85546875" customWidth="1"/>
    <col min="13" max="13" width="17.28515625" style="239" customWidth="1"/>
    <col min="14" max="14" width="17.85546875" customWidth="1"/>
    <col min="16" max="16" width="20" customWidth="1"/>
    <col min="17" max="17" width="11.7109375" customWidth="1"/>
  </cols>
  <sheetData>
    <row r="1" spans="1:19">
      <c r="A1" s="96"/>
      <c r="B1" s="96"/>
      <c r="C1" s="96"/>
      <c r="D1" s="96"/>
      <c r="F1" s="96"/>
      <c r="H1" s="96"/>
      <c r="I1" s="95"/>
      <c r="J1" s="96"/>
      <c r="K1" s="96"/>
      <c r="L1" s="96"/>
      <c r="M1" s="95"/>
      <c r="N1" s="96"/>
      <c r="O1" s="96"/>
      <c r="P1" s="96"/>
      <c r="Q1" s="96"/>
      <c r="R1" s="96"/>
      <c r="S1" s="96"/>
    </row>
    <row r="2" spans="1:19" ht="15.75">
      <c r="A2" s="350" t="s">
        <v>199</v>
      </c>
      <c r="B2" s="350"/>
      <c r="C2" s="350"/>
      <c r="D2" s="350"/>
      <c r="E2" s="350"/>
      <c r="F2" s="350"/>
      <c r="G2" s="350"/>
      <c r="H2" s="350"/>
      <c r="I2" s="350"/>
      <c r="J2" s="350"/>
      <c r="K2" s="350"/>
      <c r="L2" s="350"/>
      <c r="M2" s="350"/>
      <c r="N2" s="350"/>
      <c r="O2" s="350"/>
      <c r="P2" s="350"/>
      <c r="Q2" s="350"/>
      <c r="R2" s="350"/>
      <c r="S2" s="350"/>
    </row>
    <row r="3" spans="1:19">
      <c r="A3" s="96"/>
      <c r="B3" s="96"/>
      <c r="C3" s="96"/>
      <c r="D3" s="96"/>
      <c r="F3" s="96"/>
      <c r="H3" s="96"/>
      <c r="I3" s="95"/>
      <c r="J3" s="96"/>
      <c r="K3" s="96"/>
      <c r="L3" s="96"/>
      <c r="M3" s="95"/>
      <c r="N3" s="96"/>
      <c r="O3" s="96"/>
      <c r="P3" s="96"/>
      <c r="Q3" s="96"/>
      <c r="R3" s="96"/>
      <c r="S3" s="96"/>
    </row>
    <row r="4" spans="1:19" ht="15" customHeight="1">
      <c r="A4" s="344" t="s">
        <v>2</v>
      </c>
      <c r="B4" s="344" t="s">
        <v>5</v>
      </c>
      <c r="C4" s="344" t="s">
        <v>141</v>
      </c>
      <c r="D4" s="344" t="s">
        <v>142</v>
      </c>
      <c r="E4" s="315" t="s">
        <v>244</v>
      </c>
      <c r="F4" s="315"/>
      <c r="G4" s="315"/>
      <c r="H4" s="315"/>
      <c r="I4" s="315"/>
      <c r="J4" s="315"/>
      <c r="K4" s="315"/>
      <c r="L4" s="315"/>
      <c r="M4" s="315"/>
      <c r="N4" s="315"/>
      <c r="O4" s="315"/>
      <c r="P4" s="315"/>
      <c r="Q4" s="315"/>
      <c r="R4" s="96"/>
      <c r="S4" s="96"/>
    </row>
    <row r="5" spans="1:19" ht="15" customHeight="1">
      <c r="A5" s="345"/>
      <c r="B5" s="345"/>
      <c r="C5" s="345"/>
      <c r="D5" s="345"/>
      <c r="E5" s="351" t="s">
        <v>443</v>
      </c>
      <c r="F5" s="352"/>
      <c r="G5" s="352"/>
      <c r="H5" s="353"/>
      <c r="I5" s="347" t="s">
        <v>444</v>
      </c>
      <c r="J5" s="348"/>
      <c r="K5" s="348"/>
      <c r="L5" s="349"/>
      <c r="M5" s="347" t="s">
        <v>445</v>
      </c>
      <c r="N5" s="348"/>
      <c r="O5" s="348"/>
      <c r="P5" s="348"/>
      <c r="Q5" s="344" t="s">
        <v>98</v>
      </c>
      <c r="R5" s="96"/>
      <c r="S5" s="96"/>
    </row>
    <row r="6" spans="1:19" ht="90">
      <c r="A6" s="346"/>
      <c r="B6" s="346"/>
      <c r="C6" s="346"/>
      <c r="D6" s="346"/>
      <c r="E6" s="279" t="s">
        <v>9</v>
      </c>
      <c r="F6" s="261" t="s">
        <v>99</v>
      </c>
      <c r="G6" s="261" t="s">
        <v>100</v>
      </c>
      <c r="H6" s="261" t="s">
        <v>101</v>
      </c>
      <c r="I6" s="279" t="s">
        <v>9</v>
      </c>
      <c r="J6" s="261" t="s">
        <v>99</v>
      </c>
      <c r="K6" s="261" t="s">
        <v>100</v>
      </c>
      <c r="L6" s="261" t="s">
        <v>101</v>
      </c>
      <c r="M6" s="279" t="s">
        <v>9</v>
      </c>
      <c r="N6" s="261" t="s">
        <v>99</v>
      </c>
      <c r="O6" s="261" t="s">
        <v>100</v>
      </c>
      <c r="P6" s="261" t="s">
        <v>101</v>
      </c>
      <c r="Q6" s="346"/>
      <c r="R6" s="96"/>
      <c r="S6" s="96"/>
    </row>
    <row r="7" spans="1:19" ht="15.75" thickBot="1">
      <c r="A7" s="260">
        <v>1</v>
      </c>
      <c r="B7" s="261">
        <v>2</v>
      </c>
      <c r="C7" s="261">
        <v>3</v>
      </c>
      <c r="D7" s="261">
        <v>4</v>
      </c>
      <c r="E7" s="278">
        <v>5</v>
      </c>
      <c r="F7" s="261"/>
      <c r="G7" s="261"/>
      <c r="H7" s="261"/>
      <c r="I7" s="278">
        <v>6</v>
      </c>
      <c r="J7" s="261"/>
      <c r="K7" s="261"/>
      <c r="L7" s="261"/>
      <c r="M7" s="278">
        <v>7</v>
      </c>
      <c r="N7" s="261"/>
      <c r="O7" s="261"/>
      <c r="P7" s="261"/>
      <c r="Q7" s="261">
        <v>8</v>
      </c>
      <c r="R7" s="96"/>
      <c r="S7" s="96"/>
    </row>
    <row r="8" spans="1:19">
      <c r="A8" s="70" t="s">
        <v>108</v>
      </c>
      <c r="B8" s="75">
        <v>2000</v>
      </c>
      <c r="C8" s="76" t="s">
        <v>102</v>
      </c>
      <c r="D8" s="68" t="s">
        <v>102</v>
      </c>
      <c r="E8" s="65">
        <f>E10+E41+E50+E55+E56+E58</f>
        <v>215222390.93000001</v>
      </c>
      <c r="F8" s="65">
        <f t="shared" ref="F8:P8" si="0">F10+F41+F50+F55+F56+F58</f>
        <v>4133900</v>
      </c>
      <c r="G8" s="65">
        <f t="shared" si="0"/>
        <v>0</v>
      </c>
      <c r="H8" s="65">
        <f t="shared" si="0"/>
        <v>12304380.75</v>
      </c>
      <c r="I8" s="65">
        <f t="shared" si="0"/>
        <v>215222390.93000001</v>
      </c>
      <c r="J8" s="65">
        <f t="shared" si="0"/>
        <v>4133900</v>
      </c>
      <c r="K8" s="65">
        <f t="shared" si="0"/>
        <v>0</v>
      </c>
      <c r="L8" s="65">
        <f t="shared" si="0"/>
        <v>12304380.75</v>
      </c>
      <c r="M8" s="65">
        <f t="shared" si="0"/>
        <v>215222390.93000001</v>
      </c>
      <c r="N8" s="65">
        <f t="shared" si="0"/>
        <v>4133900</v>
      </c>
      <c r="O8" s="65">
        <f t="shared" si="0"/>
        <v>0</v>
      </c>
      <c r="P8" s="65">
        <f t="shared" si="0"/>
        <v>12304380.75</v>
      </c>
      <c r="Q8" s="69"/>
      <c r="R8" s="96"/>
      <c r="S8" s="96"/>
    </row>
    <row r="9" spans="1:19">
      <c r="A9" s="71" t="s">
        <v>10</v>
      </c>
      <c r="B9" s="39"/>
      <c r="C9" s="260"/>
      <c r="D9" s="260"/>
      <c r="E9" s="277"/>
      <c r="F9" s="260"/>
      <c r="G9" s="260"/>
      <c r="H9" s="260"/>
      <c r="I9" s="277"/>
      <c r="J9" s="260"/>
      <c r="K9" s="260"/>
      <c r="L9" s="260"/>
      <c r="M9" s="277"/>
      <c r="N9" s="262"/>
      <c r="O9" s="262"/>
      <c r="P9" s="262"/>
      <c r="Q9" s="40"/>
      <c r="R9" s="96"/>
      <c r="S9" s="96"/>
    </row>
    <row r="10" spans="1:19">
      <c r="A10" s="33" t="s">
        <v>109</v>
      </c>
      <c r="B10" s="39">
        <v>2100</v>
      </c>
      <c r="C10" s="260" t="s">
        <v>102</v>
      </c>
      <c r="D10" s="260">
        <v>110</v>
      </c>
      <c r="E10" s="30">
        <f t="shared" ref="E10:J10" si="1">E12+E20+E22+E23+E34+E35+E36+E37</f>
        <v>181915071.56999999</v>
      </c>
      <c r="F10" s="30">
        <f>F12+F20+F22+F23+F34+F35+F36+F37</f>
        <v>2617685.77</v>
      </c>
      <c r="G10" s="30">
        <f t="shared" si="1"/>
        <v>0</v>
      </c>
      <c r="H10" s="30">
        <f t="shared" si="1"/>
        <v>7207588.0999999996</v>
      </c>
      <c r="I10" s="30">
        <f t="shared" si="1"/>
        <v>181915071.56999999</v>
      </c>
      <c r="J10" s="30">
        <f t="shared" si="1"/>
        <v>2617685.77</v>
      </c>
      <c r="K10" s="30">
        <f>K12+K20+K22+K23+K35+K36+K37</f>
        <v>0</v>
      </c>
      <c r="L10" s="30">
        <f>L12+L20+L22+L23+L34+L35+L36+L37</f>
        <v>7207588.0999999996</v>
      </c>
      <c r="M10" s="30">
        <f>M12+M20+M22+M23+M34+M35+M36+M37</f>
        <v>181915071.56999999</v>
      </c>
      <c r="N10" s="30">
        <f>N12+N20+N22+N23+N34+N35+N36+N37</f>
        <v>2617685.77</v>
      </c>
      <c r="O10" s="30">
        <f>O12+O20+O22+O23+O35+O36+O37</f>
        <v>0</v>
      </c>
      <c r="P10" s="30">
        <f>P12+P20+P22+P23+P34+P35+P36+P37</f>
        <v>7207588.0999999996</v>
      </c>
      <c r="Q10" s="37" t="s">
        <v>102</v>
      </c>
      <c r="R10" s="96"/>
      <c r="S10" s="96"/>
    </row>
    <row r="11" spans="1:19">
      <c r="A11" s="71" t="s">
        <v>10</v>
      </c>
      <c r="B11" s="39"/>
      <c r="C11" s="260"/>
      <c r="D11" s="260"/>
      <c r="E11" s="277"/>
      <c r="F11" s="260"/>
      <c r="G11" s="260"/>
      <c r="H11" s="260"/>
      <c r="I11" s="277"/>
      <c r="J11" s="260"/>
      <c r="K11" s="260"/>
      <c r="L11" s="260"/>
      <c r="M11" s="277"/>
      <c r="N11" s="262"/>
      <c r="O11" s="262"/>
      <c r="P11" s="262"/>
      <c r="Q11" s="40"/>
      <c r="R11" s="96"/>
      <c r="S11" s="96"/>
    </row>
    <row r="12" spans="1:19">
      <c r="A12" s="34" t="s">
        <v>111</v>
      </c>
      <c r="B12" s="39">
        <v>2110</v>
      </c>
      <c r="C12" s="74">
        <v>111</v>
      </c>
      <c r="D12" s="74">
        <v>211</v>
      </c>
      <c r="E12" s="30">
        <f>E13+E14+E15+E16+E17+E18+E19</f>
        <v>138844141</v>
      </c>
      <c r="F12" s="30">
        <f t="shared" ref="F12:P12" si="2">F13+F14+F15+F16+F17+F18+F19</f>
        <v>2005135</v>
      </c>
      <c r="G12" s="30">
        <f t="shared" si="2"/>
        <v>0</v>
      </c>
      <c r="H12" s="30">
        <f t="shared" si="2"/>
        <v>5530252</v>
      </c>
      <c r="I12" s="30">
        <f t="shared" si="2"/>
        <v>138844141</v>
      </c>
      <c r="J12" s="30">
        <f t="shared" si="2"/>
        <v>2005135</v>
      </c>
      <c r="K12" s="30">
        <f t="shared" si="2"/>
        <v>0</v>
      </c>
      <c r="L12" s="30">
        <f t="shared" si="2"/>
        <v>5530252</v>
      </c>
      <c r="M12" s="30">
        <f t="shared" si="2"/>
        <v>138844141</v>
      </c>
      <c r="N12" s="30">
        <f t="shared" si="2"/>
        <v>2005135</v>
      </c>
      <c r="O12" s="30">
        <f t="shared" si="2"/>
        <v>0</v>
      </c>
      <c r="P12" s="30">
        <f t="shared" si="2"/>
        <v>5530252</v>
      </c>
      <c r="Q12" s="37" t="s">
        <v>102</v>
      </c>
      <c r="R12" s="96"/>
      <c r="S12" s="96"/>
    </row>
    <row r="13" spans="1:19" s="52" customFormat="1">
      <c r="A13" s="53" t="s">
        <v>200</v>
      </c>
      <c r="B13" s="82"/>
      <c r="C13" s="230"/>
      <c r="D13" s="230"/>
      <c r="E13" s="87">
        <v>11749800</v>
      </c>
      <c r="F13" s="87">
        <v>0</v>
      </c>
      <c r="G13" s="87">
        <v>0</v>
      </c>
      <c r="H13" s="87">
        <v>169400</v>
      </c>
      <c r="I13" s="87">
        <v>11749800</v>
      </c>
      <c r="J13" s="87">
        <v>0</v>
      </c>
      <c r="K13" s="87">
        <v>0</v>
      </c>
      <c r="L13" s="87">
        <v>169400</v>
      </c>
      <c r="M13" s="87">
        <v>11749800</v>
      </c>
      <c r="N13" s="87">
        <v>0</v>
      </c>
      <c r="O13" s="87">
        <v>0</v>
      </c>
      <c r="P13" s="87">
        <v>169400</v>
      </c>
      <c r="Q13" s="37" t="s">
        <v>102</v>
      </c>
      <c r="R13" s="114"/>
      <c r="S13" s="114"/>
    </row>
    <row r="14" spans="1:19" s="52" customFormat="1">
      <c r="A14" s="53" t="s">
        <v>201</v>
      </c>
      <c r="B14" s="82"/>
      <c r="C14" s="230"/>
      <c r="D14" s="230"/>
      <c r="E14" s="87">
        <v>101699209</v>
      </c>
      <c r="F14" s="87">
        <v>2005135</v>
      </c>
      <c r="G14" s="87">
        <v>0</v>
      </c>
      <c r="H14" s="87">
        <v>4584600</v>
      </c>
      <c r="I14" s="87">
        <v>101699209</v>
      </c>
      <c r="J14" s="87">
        <v>2005135</v>
      </c>
      <c r="K14" s="87">
        <v>0</v>
      </c>
      <c r="L14" s="87">
        <v>4584600</v>
      </c>
      <c r="M14" s="87">
        <v>101699209</v>
      </c>
      <c r="N14" s="87">
        <v>2005135</v>
      </c>
      <c r="O14" s="87">
        <v>0</v>
      </c>
      <c r="P14" s="87">
        <v>4584600</v>
      </c>
      <c r="Q14" s="37" t="s">
        <v>102</v>
      </c>
      <c r="R14" s="114"/>
      <c r="S14" s="114"/>
    </row>
    <row r="15" spans="1:19" s="52" customFormat="1" hidden="1">
      <c r="A15" s="53" t="s">
        <v>203</v>
      </c>
      <c r="B15" s="82"/>
      <c r="C15" s="230"/>
      <c r="D15" s="230"/>
      <c r="E15" s="87"/>
      <c r="F15" s="87"/>
      <c r="G15" s="87"/>
      <c r="H15" s="87"/>
      <c r="I15" s="87"/>
      <c r="J15" s="87"/>
      <c r="K15" s="87"/>
      <c r="L15" s="87"/>
      <c r="M15" s="87"/>
      <c r="N15" s="87"/>
      <c r="O15" s="87"/>
      <c r="P15" s="87"/>
      <c r="Q15" s="37" t="s">
        <v>102</v>
      </c>
      <c r="R15" s="114"/>
      <c r="S15" s="114"/>
    </row>
    <row r="16" spans="1:19" s="52" customFormat="1" hidden="1">
      <c r="A16" s="53" t="s">
        <v>206</v>
      </c>
      <c r="B16" s="82"/>
      <c r="C16" s="230"/>
      <c r="D16" s="230"/>
      <c r="E16" s="87"/>
      <c r="F16" s="87"/>
      <c r="G16" s="87"/>
      <c r="H16" s="87"/>
      <c r="I16" s="87"/>
      <c r="J16" s="87"/>
      <c r="K16" s="87"/>
      <c r="L16" s="87"/>
      <c r="M16" s="87"/>
      <c r="N16" s="87"/>
      <c r="O16" s="87"/>
      <c r="P16" s="87"/>
      <c r="Q16" s="37" t="s">
        <v>102</v>
      </c>
      <c r="R16" s="114"/>
      <c r="S16" s="114"/>
    </row>
    <row r="17" spans="1:19" s="52" customFormat="1" hidden="1">
      <c r="A17" s="53" t="s">
        <v>204</v>
      </c>
      <c r="B17" s="82"/>
      <c r="C17" s="230"/>
      <c r="D17" s="230"/>
      <c r="E17" s="87"/>
      <c r="F17" s="87"/>
      <c r="G17" s="87"/>
      <c r="H17" s="87"/>
      <c r="I17" s="87"/>
      <c r="J17" s="87"/>
      <c r="K17" s="87"/>
      <c r="L17" s="87"/>
      <c r="M17" s="87"/>
      <c r="N17" s="87"/>
      <c r="O17" s="87"/>
      <c r="P17" s="87"/>
      <c r="Q17" s="37" t="s">
        <v>102</v>
      </c>
      <c r="R17" s="114"/>
      <c r="S17" s="114"/>
    </row>
    <row r="18" spans="1:19" s="52" customFormat="1" hidden="1">
      <c r="A18" s="53" t="s">
        <v>205</v>
      </c>
      <c r="B18" s="82"/>
      <c r="C18" s="230"/>
      <c r="D18" s="230"/>
      <c r="E18" s="87"/>
      <c r="F18" s="87"/>
      <c r="G18" s="87"/>
      <c r="H18" s="87"/>
      <c r="I18" s="87"/>
      <c r="J18" s="87"/>
      <c r="K18" s="87"/>
      <c r="L18" s="87"/>
      <c r="M18" s="87"/>
      <c r="N18" s="87"/>
      <c r="O18" s="87"/>
      <c r="P18" s="87"/>
      <c r="Q18" s="37" t="s">
        <v>102</v>
      </c>
      <c r="R18" s="114"/>
      <c r="S18" s="114"/>
    </row>
    <row r="19" spans="1:19" s="52" customFormat="1">
      <c r="A19" s="53" t="s">
        <v>202</v>
      </c>
      <c r="B19" s="82"/>
      <c r="C19" s="230"/>
      <c r="D19" s="230"/>
      <c r="E19" s="87">
        <v>25395132</v>
      </c>
      <c r="F19" s="87">
        <v>0</v>
      </c>
      <c r="G19" s="87">
        <v>0</v>
      </c>
      <c r="H19" s="87">
        <v>776252</v>
      </c>
      <c r="I19" s="87">
        <v>25395132</v>
      </c>
      <c r="J19" s="87">
        <v>0</v>
      </c>
      <c r="K19" s="87">
        <v>0</v>
      </c>
      <c r="L19" s="87">
        <v>776252</v>
      </c>
      <c r="M19" s="87">
        <v>25395132</v>
      </c>
      <c r="N19" s="87">
        <v>0</v>
      </c>
      <c r="O19" s="87">
        <v>0</v>
      </c>
      <c r="P19" s="87">
        <v>776252</v>
      </c>
      <c r="Q19" s="37" t="s">
        <v>102</v>
      </c>
      <c r="R19" s="114"/>
      <c r="S19" s="114"/>
    </row>
    <row r="20" spans="1:19" ht="45">
      <c r="A20" s="34" t="s">
        <v>255</v>
      </c>
      <c r="B20" s="39">
        <v>2120</v>
      </c>
      <c r="C20" s="74">
        <v>112</v>
      </c>
      <c r="D20" s="74">
        <v>214</v>
      </c>
      <c r="E20" s="30">
        <f>E21</f>
        <v>140000</v>
      </c>
      <c r="F20" s="30">
        <f t="shared" ref="F20:P20" si="3">F21</f>
        <v>0</v>
      </c>
      <c r="G20" s="30">
        <f t="shared" si="3"/>
        <v>0</v>
      </c>
      <c r="H20" s="30">
        <f t="shared" si="3"/>
        <v>0</v>
      </c>
      <c r="I20" s="30">
        <f t="shared" si="3"/>
        <v>140000</v>
      </c>
      <c r="J20" s="30">
        <f t="shared" si="3"/>
        <v>0</v>
      </c>
      <c r="K20" s="30">
        <f t="shared" si="3"/>
        <v>0</v>
      </c>
      <c r="L20" s="30">
        <f t="shared" si="3"/>
        <v>0</v>
      </c>
      <c r="M20" s="30">
        <f t="shared" si="3"/>
        <v>140000</v>
      </c>
      <c r="N20" s="30">
        <f t="shared" si="3"/>
        <v>0</v>
      </c>
      <c r="O20" s="30">
        <f t="shared" si="3"/>
        <v>0</v>
      </c>
      <c r="P20" s="30">
        <f t="shared" si="3"/>
        <v>0</v>
      </c>
      <c r="Q20" s="37" t="s">
        <v>102</v>
      </c>
      <c r="R20" s="96"/>
      <c r="S20" s="96"/>
    </row>
    <row r="21" spans="1:19" ht="60">
      <c r="A21" s="34" t="s">
        <v>242</v>
      </c>
      <c r="B21" s="39">
        <v>2120</v>
      </c>
      <c r="C21" s="74">
        <v>112</v>
      </c>
      <c r="D21" s="74">
        <v>214</v>
      </c>
      <c r="E21" s="30">
        <v>140000</v>
      </c>
      <c r="F21" s="30">
        <v>0</v>
      </c>
      <c r="G21" s="30">
        <v>0</v>
      </c>
      <c r="H21" s="30">
        <v>0</v>
      </c>
      <c r="I21" s="30">
        <v>140000</v>
      </c>
      <c r="J21" s="30">
        <v>0</v>
      </c>
      <c r="K21" s="30">
        <v>0</v>
      </c>
      <c r="L21" s="30">
        <v>0</v>
      </c>
      <c r="M21" s="30">
        <v>140000</v>
      </c>
      <c r="N21" s="231">
        <v>0</v>
      </c>
      <c r="O21" s="231">
        <v>0</v>
      </c>
      <c r="P21" s="231">
        <v>0</v>
      </c>
      <c r="Q21" s="37" t="s">
        <v>102</v>
      </c>
      <c r="R21" s="96"/>
      <c r="S21" s="96"/>
    </row>
    <row r="22" spans="1:19" ht="60">
      <c r="A22" s="34" t="s">
        <v>112</v>
      </c>
      <c r="B22" s="39">
        <v>2130</v>
      </c>
      <c r="C22" s="74">
        <v>113</v>
      </c>
      <c r="D22" s="74"/>
      <c r="E22" s="30">
        <v>0</v>
      </c>
      <c r="F22" s="30">
        <v>0</v>
      </c>
      <c r="G22" s="30">
        <v>0</v>
      </c>
      <c r="H22" s="30">
        <v>0</v>
      </c>
      <c r="I22" s="30">
        <v>0</v>
      </c>
      <c r="J22" s="30">
        <v>0</v>
      </c>
      <c r="K22" s="30">
        <v>0</v>
      </c>
      <c r="L22" s="30">
        <v>0</v>
      </c>
      <c r="M22" s="30">
        <v>0</v>
      </c>
      <c r="N22" s="231">
        <v>0</v>
      </c>
      <c r="O22" s="231">
        <v>0</v>
      </c>
      <c r="P22" s="231">
        <v>0</v>
      </c>
      <c r="Q22" s="37" t="s">
        <v>102</v>
      </c>
      <c r="R22" s="96"/>
      <c r="S22" s="96"/>
    </row>
    <row r="23" spans="1:19" ht="75">
      <c r="A23" s="34" t="s">
        <v>113</v>
      </c>
      <c r="B23" s="39">
        <v>2140</v>
      </c>
      <c r="C23" s="74">
        <v>119</v>
      </c>
      <c r="D23" s="74">
        <v>213</v>
      </c>
      <c r="E23" s="30">
        <f>E25+E33</f>
        <v>41930930.57</v>
      </c>
      <c r="F23" s="30">
        <f>F25+F33</f>
        <v>605550.77</v>
      </c>
      <c r="G23" s="30">
        <f>G25+G33</f>
        <v>0</v>
      </c>
      <c r="H23" s="30">
        <f>H25+H33</f>
        <v>1670136.1</v>
      </c>
      <c r="I23" s="30">
        <f t="shared" ref="I23:P23" si="4">I25+I33</f>
        <v>41930930.57</v>
      </c>
      <c r="J23" s="30">
        <f t="shared" si="4"/>
        <v>605550.77</v>
      </c>
      <c r="K23" s="30">
        <f t="shared" si="4"/>
        <v>0</v>
      </c>
      <c r="L23" s="30">
        <f t="shared" si="4"/>
        <v>1670136.1</v>
      </c>
      <c r="M23" s="30">
        <f t="shared" si="4"/>
        <v>41930930.57</v>
      </c>
      <c r="N23" s="30">
        <f t="shared" si="4"/>
        <v>605550.77</v>
      </c>
      <c r="O23" s="30">
        <f t="shared" si="4"/>
        <v>0</v>
      </c>
      <c r="P23" s="30">
        <f t="shared" si="4"/>
        <v>1670136.1</v>
      </c>
      <c r="Q23" s="37" t="s">
        <v>102</v>
      </c>
      <c r="R23" s="96"/>
      <c r="S23" s="96"/>
    </row>
    <row r="24" spans="1:19">
      <c r="A24" s="71" t="s">
        <v>116</v>
      </c>
      <c r="B24" s="39"/>
      <c r="C24" s="260"/>
      <c r="D24" s="260"/>
      <c r="E24" s="277"/>
      <c r="F24" s="260"/>
      <c r="G24" s="260"/>
      <c r="H24" s="260"/>
      <c r="I24" s="277"/>
      <c r="J24" s="260"/>
      <c r="K24" s="260"/>
      <c r="L24" s="260"/>
      <c r="M24" s="277"/>
      <c r="N24" s="262"/>
      <c r="O24" s="262"/>
      <c r="P24" s="262"/>
      <c r="Q24" s="40"/>
      <c r="R24" s="96"/>
      <c r="S24" s="96"/>
    </row>
    <row r="25" spans="1:19">
      <c r="A25" s="34" t="s">
        <v>114</v>
      </c>
      <c r="B25" s="39">
        <v>2141</v>
      </c>
      <c r="C25" s="74">
        <v>119</v>
      </c>
      <c r="D25" s="74">
        <v>213</v>
      </c>
      <c r="E25" s="30">
        <f>E26+E27+E32</f>
        <v>41930930.57</v>
      </c>
      <c r="F25" s="30">
        <f>F26+F27+F32</f>
        <v>605550.77</v>
      </c>
      <c r="G25" s="30">
        <f>G26+G27+G32</f>
        <v>0</v>
      </c>
      <c r="H25" s="30">
        <f>H26+H27+H32</f>
        <v>1670136.1</v>
      </c>
      <c r="I25" s="30">
        <f t="shared" ref="I25:P25" si="5">I26+I27+I32</f>
        <v>41930930.57</v>
      </c>
      <c r="J25" s="30">
        <f t="shared" si="5"/>
        <v>605550.77</v>
      </c>
      <c r="K25" s="30">
        <f t="shared" si="5"/>
        <v>0</v>
      </c>
      <c r="L25" s="30">
        <f t="shared" si="5"/>
        <v>1670136.1</v>
      </c>
      <c r="M25" s="30">
        <f t="shared" si="5"/>
        <v>41930930.57</v>
      </c>
      <c r="N25" s="30">
        <f t="shared" si="5"/>
        <v>605550.77</v>
      </c>
      <c r="O25" s="30">
        <f t="shared" si="5"/>
        <v>0</v>
      </c>
      <c r="P25" s="30">
        <f t="shared" si="5"/>
        <v>1670136.1</v>
      </c>
      <c r="Q25" s="37" t="s">
        <v>102</v>
      </c>
      <c r="R25" s="96"/>
      <c r="S25" s="96"/>
    </row>
    <row r="26" spans="1:19" s="52" customFormat="1">
      <c r="A26" s="53" t="s">
        <v>200</v>
      </c>
      <c r="B26" s="82"/>
      <c r="C26" s="230"/>
      <c r="D26" s="230"/>
      <c r="E26" s="87">
        <v>3548439.6</v>
      </c>
      <c r="F26" s="87">
        <v>0</v>
      </c>
      <c r="G26" s="87">
        <v>0</v>
      </c>
      <c r="H26" s="87">
        <v>51158.8</v>
      </c>
      <c r="I26" s="87">
        <v>3548439.6</v>
      </c>
      <c r="J26" s="87">
        <v>0</v>
      </c>
      <c r="K26" s="87">
        <v>0</v>
      </c>
      <c r="L26" s="87">
        <v>51158.8</v>
      </c>
      <c r="M26" s="87">
        <v>3548439.6</v>
      </c>
      <c r="N26" s="87">
        <v>0</v>
      </c>
      <c r="O26" s="87">
        <v>0</v>
      </c>
      <c r="P26" s="87">
        <v>51158.8</v>
      </c>
      <c r="Q26" s="37" t="s">
        <v>102</v>
      </c>
      <c r="R26" s="114"/>
      <c r="S26" s="114"/>
    </row>
    <row r="27" spans="1:19" s="52" customFormat="1">
      <c r="A27" s="53" t="s">
        <v>201</v>
      </c>
      <c r="B27" s="82"/>
      <c r="C27" s="230"/>
      <c r="D27" s="230"/>
      <c r="E27" s="87">
        <v>30713161.109999999</v>
      </c>
      <c r="F27" s="87">
        <v>605550.77</v>
      </c>
      <c r="G27" s="87">
        <v>0</v>
      </c>
      <c r="H27" s="87">
        <v>1384549.2</v>
      </c>
      <c r="I27" s="87">
        <v>30713161.109999999</v>
      </c>
      <c r="J27" s="87">
        <v>605550.77</v>
      </c>
      <c r="K27" s="87">
        <v>0</v>
      </c>
      <c r="L27" s="87">
        <v>1384549.2</v>
      </c>
      <c r="M27" s="87">
        <v>30713161.109999999</v>
      </c>
      <c r="N27" s="87">
        <v>605550.77</v>
      </c>
      <c r="O27" s="87">
        <v>0</v>
      </c>
      <c r="P27" s="87">
        <v>1384549.2</v>
      </c>
      <c r="Q27" s="37" t="s">
        <v>102</v>
      </c>
      <c r="R27" s="114"/>
      <c r="S27" s="114"/>
    </row>
    <row r="28" spans="1:19" s="52" customFormat="1" hidden="1">
      <c r="A28" s="53" t="s">
        <v>203</v>
      </c>
      <c r="B28" s="82"/>
      <c r="C28" s="230"/>
      <c r="D28" s="230"/>
      <c r="E28" s="87"/>
      <c r="F28" s="87"/>
      <c r="G28" s="87"/>
      <c r="H28" s="87"/>
      <c r="I28" s="87"/>
      <c r="J28" s="87"/>
      <c r="K28" s="87"/>
      <c r="L28" s="87"/>
      <c r="M28" s="87"/>
      <c r="N28" s="87"/>
      <c r="O28" s="87"/>
      <c r="P28" s="87"/>
      <c r="Q28" s="37" t="s">
        <v>102</v>
      </c>
      <c r="R28" s="114"/>
      <c r="S28" s="114"/>
    </row>
    <row r="29" spans="1:19" s="52" customFormat="1" hidden="1">
      <c r="A29" s="53" t="s">
        <v>206</v>
      </c>
      <c r="B29" s="82"/>
      <c r="C29" s="230"/>
      <c r="D29" s="230"/>
      <c r="E29" s="87"/>
      <c r="F29" s="87"/>
      <c r="G29" s="87"/>
      <c r="H29" s="87"/>
      <c r="I29" s="87"/>
      <c r="J29" s="87"/>
      <c r="K29" s="87"/>
      <c r="L29" s="87"/>
      <c r="M29" s="87"/>
      <c r="N29" s="87"/>
      <c r="O29" s="87"/>
      <c r="P29" s="87"/>
      <c r="Q29" s="37" t="s">
        <v>102</v>
      </c>
      <c r="R29" s="114"/>
      <c r="S29" s="114"/>
    </row>
    <row r="30" spans="1:19" s="52" customFormat="1" hidden="1">
      <c r="A30" s="53" t="s">
        <v>204</v>
      </c>
      <c r="B30" s="82"/>
      <c r="C30" s="230"/>
      <c r="D30" s="230"/>
      <c r="E30" s="87"/>
      <c r="F30" s="87"/>
      <c r="G30" s="87"/>
      <c r="H30" s="87"/>
      <c r="I30" s="87"/>
      <c r="J30" s="87"/>
      <c r="K30" s="87"/>
      <c r="L30" s="87"/>
      <c r="M30" s="87"/>
      <c r="N30" s="87"/>
      <c r="O30" s="87"/>
      <c r="P30" s="87"/>
      <c r="Q30" s="37" t="s">
        <v>102</v>
      </c>
      <c r="R30" s="114"/>
      <c r="S30" s="114"/>
    </row>
    <row r="31" spans="1:19" s="52" customFormat="1" hidden="1">
      <c r="A31" s="53" t="s">
        <v>205</v>
      </c>
      <c r="B31" s="82"/>
      <c r="C31" s="230"/>
      <c r="D31" s="230"/>
      <c r="E31" s="87"/>
      <c r="F31" s="87"/>
      <c r="G31" s="87"/>
      <c r="H31" s="87"/>
      <c r="I31" s="87"/>
      <c r="J31" s="87"/>
      <c r="K31" s="87"/>
      <c r="L31" s="87"/>
      <c r="M31" s="87"/>
      <c r="N31" s="87"/>
      <c r="O31" s="87"/>
      <c r="P31" s="87"/>
      <c r="Q31" s="37" t="s">
        <v>102</v>
      </c>
      <c r="R31" s="114"/>
      <c r="S31" s="114"/>
    </row>
    <row r="32" spans="1:19" s="52" customFormat="1">
      <c r="A32" s="53" t="s">
        <v>202</v>
      </c>
      <c r="B32" s="82"/>
      <c r="C32" s="230"/>
      <c r="D32" s="230"/>
      <c r="E32" s="87">
        <v>7669329.8600000003</v>
      </c>
      <c r="F32" s="87">
        <v>0</v>
      </c>
      <c r="G32" s="87">
        <v>0</v>
      </c>
      <c r="H32" s="87">
        <v>234428.1</v>
      </c>
      <c r="I32" s="87">
        <v>7669329.8600000003</v>
      </c>
      <c r="J32" s="87">
        <v>0</v>
      </c>
      <c r="K32" s="87">
        <v>0</v>
      </c>
      <c r="L32" s="87">
        <v>234428.1</v>
      </c>
      <c r="M32" s="87">
        <v>7669329.8600000003</v>
      </c>
      <c r="N32" s="87">
        <v>0</v>
      </c>
      <c r="O32" s="87">
        <v>0</v>
      </c>
      <c r="P32" s="87">
        <v>234428.1</v>
      </c>
      <c r="Q32" s="37" t="s">
        <v>102</v>
      </c>
      <c r="R32" s="114"/>
      <c r="S32" s="114"/>
    </row>
    <row r="33" spans="1:19">
      <c r="A33" s="34" t="s">
        <v>115</v>
      </c>
      <c r="B33" s="39">
        <v>2142</v>
      </c>
      <c r="C33" s="74">
        <v>119</v>
      </c>
      <c r="D33" s="74"/>
      <c r="E33" s="30">
        <v>0</v>
      </c>
      <c r="F33" s="30">
        <v>0</v>
      </c>
      <c r="G33" s="30">
        <v>0</v>
      </c>
      <c r="H33" s="30">
        <v>0</v>
      </c>
      <c r="I33" s="30">
        <v>0</v>
      </c>
      <c r="J33" s="30">
        <v>0</v>
      </c>
      <c r="K33" s="30">
        <v>0</v>
      </c>
      <c r="L33" s="30">
        <v>0</v>
      </c>
      <c r="M33" s="30">
        <v>0</v>
      </c>
      <c r="N33" s="231">
        <v>0</v>
      </c>
      <c r="O33" s="231">
        <v>0</v>
      </c>
      <c r="P33" s="231">
        <v>0</v>
      </c>
      <c r="Q33" s="37" t="s">
        <v>102</v>
      </c>
      <c r="R33" s="96"/>
      <c r="S33" s="96"/>
    </row>
    <row r="34" spans="1:19" ht="45">
      <c r="A34" s="34" t="s">
        <v>218</v>
      </c>
      <c r="B34" s="39">
        <v>2150</v>
      </c>
      <c r="C34" s="74">
        <v>111</v>
      </c>
      <c r="D34" s="74">
        <v>266</v>
      </c>
      <c r="E34" s="30">
        <v>1000000</v>
      </c>
      <c r="F34" s="30">
        <v>7000</v>
      </c>
      <c r="G34" s="30">
        <v>0</v>
      </c>
      <c r="H34" s="30">
        <v>7200</v>
      </c>
      <c r="I34" s="30">
        <v>1000000</v>
      </c>
      <c r="J34" s="30">
        <v>7000</v>
      </c>
      <c r="K34" s="30">
        <v>0</v>
      </c>
      <c r="L34" s="30">
        <v>7200</v>
      </c>
      <c r="M34" s="30">
        <v>1000000</v>
      </c>
      <c r="N34" s="231">
        <v>7000</v>
      </c>
      <c r="O34" s="231">
        <v>0</v>
      </c>
      <c r="P34" s="231">
        <v>7200</v>
      </c>
      <c r="Q34" s="37" t="s">
        <v>102</v>
      </c>
      <c r="R34" s="96"/>
      <c r="S34" s="96"/>
    </row>
    <row r="35" spans="1:19" ht="45">
      <c r="A35" s="34" t="s">
        <v>137</v>
      </c>
      <c r="B35" s="39">
        <v>2160</v>
      </c>
      <c r="C35" s="74">
        <v>131</v>
      </c>
      <c r="D35" s="74"/>
      <c r="E35" s="30">
        <v>0</v>
      </c>
      <c r="F35" s="30">
        <v>0</v>
      </c>
      <c r="G35" s="30">
        <v>0</v>
      </c>
      <c r="H35" s="30">
        <v>0</v>
      </c>
      <c r="I35" s="30">
        <v>0</v>
      </c>
      <c r="J35" s="30">
        <v>0</v>
      </c>
      <c r="K35" s="30">
        <v>0</v>
      </c>
      <c r="L35" s="30">
        <v>0</v>
      </c>
      <c r="M35" s="30">
        <v>0</v>
      </c>
      <c r="N35" s="231">
        <v>0</v>
      </c>
      <c r="O35" s="231">
        <v>0</v>
      </c>
      <c r="P35" s="231">
        <v>0</v>
      </c>
      <c r="Q35" s="37" t="s">
        <v>102</v>
      </c>
      <c r="R35" s="96"/>
      <c r="S35" s="96"/>
    </row>
    <row r="36" spans="1:19" ht="45">
      <c r="A36" s="34" t="s">
        <v>138</v>
      </c>
      <c r="B36" s="39">
        <v>2170</v>
      </c>
      <c r="C36" s="74">
        <v>134</v>
      </c>
      <c r="D36" s="74"/>
      <c r="E36" s="30">
        <v>0</v>
      </c>
      <c r="F36" s="30">
        <v>0</v>
      </c>
      <c r="G36" s="30">
        <v>0</v>
      </c>
      <c r="H36" s="30">
        <v>0</v>
      </c>
      <c r="I36" s="30">
        <v>0</v>
      </c>
      <c r="J36" s="30">
        <v>0</v>
      </c>
      <c r="K36" s="30">
        <v>0</v>
      </c>
      <c r="L36" s="30">
        <v>0</v>
      </c>
      <c r="M36" s="30">
        <v>0</v>
      </c>
      <c r="N36" s="231">
        <v>0</v>
      </c>
      <c r="O36" s="231">
        <v>0</v>
      </c>
      <c r="P36" s="231">
        <v>0</v>
      </c>
      <c r="Q36" s="37" t="s">
        <v>102</v>
      </c>
      <c r="R36" s="96"/>
      <c r="S36" s="96"/>
    </row>
    <row r="37" spans="1:19" ht="90">
      <c r="A37" s="34" t="s">
        <v>117</v>
      </c>
      <c r="B37" s="39">
        <v>2180</v>
      </c>
      <c r="C37" s="74">
        <v>139</v>
      </c>
      <c r="D37" s="74"/>
      <c r="E37" s="30">
        <f>E39+E40</f>
        <v>0</v>
      </c>
      <c r="F37" s="30">
        <v>0</v>
      </c>
      <c r="G37" s="30">
        <v>0</v>
      </c>
      <c r="H37" s="30">
        <v>0</v>
      </c>
      <c r="I37" s="30">
        <f t="shared" ref="I37:M37" si="6">I39+I40</f>
        <v>0</v>
      </c>
      <c r="J37" s="30">
        <v>0</v>
      </c>
      <c r="K37" s="30">
        <v>0</v>
      </c>
      <c r="L37" s="30">
        <v>0</v>
      </c>
      <c r="M37" s="30">
        <f t="shared" si="6"/>
        <v>0</v>
      </c>
      <c r="N37" s="231">
        <v>0</v>
      </c>
      <c r="O37" s="231">
        <v>0</v>
      </c>
      <c r="P37" s="231">
        <v>0</v>
      </c>
      <c r="Q37" s="37" t="s">
        <v>102</v>
      </c>
      <c r="R37" s="96"/>
      <c r="S37" s="96"/>
    </row>
    <row r="38" spans="1:19">
      <c r="A38" s="71" t="s">
        <v>116</v>
      </c>
      <c r="B38" s="39"/>
      <c r="C38" s="260"/>
      <c r="D38" s="260"/>
      <c r="E38" s="277"/>
      <c r="F38" s="260"/>
      <c r="G38" s="260"/>
      <c r="H38" s="260"/>
      <c r="I38" s="277"/>
      <c r="J38" s="260"/>
      <c r="K38" s="260"/>
      <c r="L38" s="260"/>
      <c r="M38" s="277"/>
      <c r="N38" s="262"/>
      <c r="O38" s="262"/>
      <c r="P38" s="262"/>
      <c r="Q38" s="40"/>
      <c r="R38" s="96"/>
      <c r="S38" s="96"/>
    </row>
    <row r="39" spans="1:19">
      <c r="A39" s="34" t="s">
        <v>118</v>
      </c>
      <c r="B39" s="39">
        <v>2181</v>
      </c>
      <c r="C39" s="74">
        <v>139</v>
      </c>
      <c r="D39" s="74"/>
      <c r="E39" s="30">
        <v>0</v>
      </c>
      <c r="F39" s="30">
        <v>0</v>
      </c>
      <c r="G39" s="30">
        <v>0</v>
      </c>
      <c r="H39" s="30">
        <v>0</v>
      </c>
      <c r="I39" s="30">
        <v>0</v>
      </c>
      <c r="J39" s="30">
        <v>0</v>
      </c>
      <c r="K39" s="30">
        <v>0</v>
      </c>
      <c r="L39" s="30">
        <v>0</v>
      </c>
      <c r="M39" s="30">
        <v>0</v>
      </c>
      <c r="N39" s="231">
        <v>0</v>
      </c>
      <c r="O39" s="231">
        <v>0</v>
      </c>
      <c r="P39" s="231">
        <v>0</v>
      </c>
      <c r="Q39" s="37" t="s">
        <v>102</v>
      </c>
      <c r="R39" s="96"/>
      <c r="S39" s="96"/>
    </row>
    <row r="40" spans="1:19" ht="30">
      <c r="A40" s="34" t="s">
        <v>119</v>
      </c>
      <c r="B40" s="39">
        <v>2182</v>
      </c>
      <c r="C40" s="74">
        <v>139</v>
      </c>
      <c r="D40" s="74"/>
      <c r="E40" s="30">
        <v>0</v>
      </c>
      <c r="F40" s="30">
        <v>0</v>
      </c>
      <c r="G40" s="30">
        <v>0</v>
      </c>
      <c r="H40" s="30">
        <v>0</v>
      </c>
      <c r="I40" s="30">
        <v>0</v>
      </c>
      <c r="J40" s="30">
        <v>0</v>
      </c>
      <c r="K40" s="30">
        <v>0</v>
      </c>
      <c r="L40" s="30">
        <v>0</v>
      </c>
      <c r="M40" s="30">
        <v>0</v>
      </c>
      <c r="N40" s="231">
        <v>0</v>
      </c>
      <c r="O40" s="231">
        <v>0</v>
      </c>
      <c r="P40" s="231">
        <v>0</v>
      </c>
      <c r="Q40" s="37" t="s">
        <v>102</v>
      </c>
      <c r="R40" s="96"/>
      <c r="S40" s="96"/>
    </row>
    <row r="41" spans="1:19" ht="30">
      <c r="A41" s="33" t="s">
        <v>120</v>
      </c>
      <c r="B41" s="39">
        <v>2200</v>
      </c>
      <c r="C41" s="260">
        <v>300</v>
      </c>
      <c r="D41" s="260"/>
      <c r="E41" s="30">
        <f>E43+E47+E48+E49</f>
        <v>0</v>
      </c>
      <c r="F41" s="30">
        <f>F43+F47+F48+F49</f>
        <v>0</v>
      </c>
      <c r="G41" s="30">
        <f>G43+G47+G48+G49</f>
        <v>0</v>
      </c>
      <c r="H41" s="30">
        <f>H43+H47+H48+H49</f>
        <v>49800</v>
      </c>
      <c r="I41" s="30">
        <f t="shared" ref="I41:P41" si="7">I43+I47+I48+I49</f>
        <v>0</v>
      </c>
      <c r="J41" s="30">
        <f t="shared" si="7"/>
        <v>0</v>
      </c>
      <c r="K41" s="30">
        <f t="shared" si="7"/>
        <v>0</v>
      </c>
      <c r="L41" s="30">
        <f t="shared" si="7"/>
        <v>49800</v>
      </c>
      <c r="M41" s="30">
        <f t="shared" si="7"/>
        <v>0</v>
      </c>
      <c r="N41" s="30">
        <f t="shared" si="7"/>
        <v>0</v>
      </c>
      <c r="O41" s="30">
        <f t="shared" si="7"/>
        <v>0</v>
      </c>
      <c r="P41" s="30">
        <f t="shared" si="7"/>
        <v>49800</v>
      </c>
      <c r="Q41" s="37" t="s">
        <v>102</v>
      </c>
      <c r="R41" s="96"/>
      <c r="S41" s="96"/>
    </row>
    <row r="42" spans="1:19">
      <c r="A42" s="71" t="s">
        <v>10</v>
      </c>
      <c r="B42" s="39"/>
      <c r="C42" s="260"/>
      <c r="D42" s="260"/>
      <c r="E42" s="277"/>
      <c r="F42" s="260"/>
      <c r="G42" s="260"/>
      <c r="H42" s="260"/>
      <c r="I42" s="277"/>
      <c r="J42" s="260"/>
      <c r="K42" s="260"/>
      <c r="L42" s="260"/>
      <c r="M42" s="277"/>
      <c r="N42" s="262"/>
      <c r="O42" s="262"/>
      <c r="P42" s="262"/>
      <c r="Q42" s="40"/>
      <c r="R42" s="96"/>
      <c r="S42" s="96"/>
    </row>
    <row r="43" spans="1:19" ht="45">
      <c r="A43" s="34" t="s">
        <v>121</v>
      </c>
      <c r="B43" s="39">
        <v>2210</v>
      </c>
      <c r="C43" s="260">
        <v>320</v>
      </c>
      <c r="D43" s="260"/>
      <c r="E43" s="30">
        <f>E45+E46</f>
        <v>0</v>
      </c>
      <c r="F43" s="30">
        <f>F45+F46</f>
        <v>0</v>
      </c>
      <c r="G43" s="30">
        <f>G45+G46</f>
        <v>0</v>
      </c>
      <c r="H43" s="30">
        <f>H45+H46</f>
        <v>49800</v>
      </c>
      <c r="I43" s="30">
        <f t="shared" ref="I43:P43" si="8">I45+I46</f>
        <v>0</v>
      </c>
      <c r="J43" s="30">
        <f t="shared" si="8"/>
        <v>0</v>
      </c>
      <c r="K43" s="30">
        <f t="shared" si="8"/>
        <v>0</v>
      </c>
      <c r="L43" s="30">
        <f t="shared" si="8"/>
        <v>49800</v>
      </c>
      <c r="M43" s="30">
        <f t="shared" si="8"/>
        <v>0</v>
      </c>
      <c r="N43" s="30">
        <f t="shared" si="8"/>
        <v>0</v>
      </c>
      <c r="O43" s="30">
        <f t="shared" si="8"/>
        <v>0</v>
      </c>
      <c r="P43" s="30">
        <f t="shared" si="8"/>
        <v>49800</v>
      </c>
      <c r="Q43" s="37" t="s">
        <v>102</v>
      </c>
      <c r="R43" s="96"/>
      <c r="S43" s="96"/>
    </row>
    <row r="44" spans="1:19">
      <c r="A44" s="71" t="s">
        <v>96</v>
      </c>
      <c r="B44" s="39"/>
      <c r="C44" s="260"/>
      <c r="D44" s="260"/>
      <c r="E44" s="277"/>
      <c r="F44" s="260"/>
      <c r="G44" s="260"/>
      <c r="H44" s="260"/>
      <c r="I44" s="277"/>
      <c r="J44" s="260"/>
      <c r="K44" s="260"/>
      <c r="L44" s="260"/>
      <c r="M44" s="277"/>
      <c r="N44" s="262"/>
      <c r="O44" s="262"/>
      <c r="P44" s="262"/>
      <c r="Q44" s="40"/>
      <c r="R44" s="96"/>
      <c r="S44" s="96"/>
    </row>
    <row r="45" spans="1:19" ht="60">
      <c r="A45" s="34" t="s">
        <v>122</v>
      </c>
      <c r="B45" s="39">
        <v>2211</v>
      </c>
      <c r="C45" s="260">
        <v>321</v>
      </c>
      <c r="D45" s="260"/>
      <c r="E45" s="30">
        <v>0</v>
      </c>
      <c r="F45" s="30">
        <v>0</v>
      </c>
      <c r="G45" s="30">
        <v>0</v>
      </c>
      <c r="H45" s="30">
        <v>0</v>
      </c>
      <c r="I45" s="30">
        <v>0</v>
      </c>
      <c r="J45" s="30">
        <v>0</v>
      </c>
      <c r="K45" s="30">
        <v>0</v>
      </c>
      <c r="L45" s="30">
        <v>0</v>
      </c>
      <c r="M45" s="30">
        <v>0</v>
      </c>
      <c r="N45" s="231">
        <v>0</v>
      </c>
      <c r="O45" s="231">
        <v>0</v>
      </c>
      <c r="P45" s="231">
        <v>0</v>
      </c>
      <c r="Q45" s="40" t="s">
        <v>102</v>
      </c>
      <c r="R45" s="96"/>
      <c r="S45" s="96"/>
    </row>
    <row r="46" spans="1:19" ht="30">
      <c r="A46" s="71" t="s">
        <v>217</v>
      </c>
      <c r="B46" s="39"/>
      <c r="C46" s="74">
        <v>323</v>
      </c>
      <c r="D46" s="74">
        <v>226</v>
      </c>
      <c r="E46" s="30">
        <v>0</v>
      </c>
      <c r="F46" s="30">
        <v>0</v>
      </c>
      <c r="G46" s="30">
        <v>0</v>
      </c>
      <c r="H46" s="30">
        <v>49800</v>
      </c>
      <c r="I46" s="30">
        <v>0</v>
      </c>
      <c r="J46" s="30">
        <v>0</v>
      </c>
      <c r="K46" s="30">
        <v>0</v>
      </c>
      <c r="L46" s="30">
        <v>49800</v>
      </c>
      <c r="M46" s="30">
        <v>0</v>
      </c>
      <c r="N46" s="231">
        <v>0</v>
      </c>
      <c r="O46" s="231">
        <v>0</v>
      </c>
      <c r="P46" s="231">
        <v>49800</v>
      </c>
      <c r="Q46" s="40" t="s">
        <v>102</v>
      </c>
      <c r="R46" s="96"/>
      <c r="S46" s="96"/>
    </row>
    <row r="47" spans="1:19" ht="75">
      <c r="A47" s="34" t="s">
        <v>123</v>
      </c>
      <c r="B47" s="39">
        <v>2220</v>
      </c>
      <c r="C47" s="74">
        <v>340</v>
      </c>
      <c r="D47" s="74"/>
      <c r="E47" s="30">
        <v>0</v>
      </c>
      <c r="F47" s="30">
        <v>0</v>
      </c>
      <c r="G47" s="30">
        <v>0</v>
      </c>
      <c r="H47" s="30">
        <v>0</v>
      </c>
      <c r="I47" s="30">
        <v>0</v>
      </c>
      <c r="J47" s="30">
        <v>0</v>
      </c>
      <c r="K47" s="30">
        <v>0</v>
      </c>
      <c r="L47" s="30">
        <v>0</v>
      </c>
      <c r="M47" s="30">
        <v>0</v>
      </c>
      <c r="N47" s="231">
        <v>0</v>
      </c>
      <c r="O47" s="231">
        <v>0</v>
      </c>
      <c r="P47" s="231">
        <v>0</v>
      </c>
      <c r="Q47" s="40" t="s">
        <v>102</v>
      </c>
      <c r="R47" s="96"/>
      <c r="S47" s="96"/>
    </row>
    <row r="48" spans="1:19" ht="120">
      <c r="A48" s="34" t="s">
        <v>139</v>
      </c>
      <c r="B48" s="39">
        <v>2230</v>
      </c>
      <c r="C48" s="74">
        <v>350</v>
      </c>
      <c r="D48" s="74"/>
      <c r="E48" s="30">
        <v>0</v>
      </c>
      <c r="F48" s="30">
        <v>0</v>
      </c>
      <c r="G48" s="30">
        <v>0</v>
      </c>
      <c r="H48" s="30">
        <v>0</v>
      </c>
      <c r="I48" s="30">
        <v>0</v>
      </c>
      <c r="J48" s="30">
        <v>0</v>
      </c>
      <c r="K48" s="30">
        <v>0</v>
      </c>
      <c r="L48" s="30">
        <v>0</v>
      </c>
      <c r="M48" s="30">
        <v>0</v>
      </c>
      <c r="N48" s="231">
        <v>0</v>
      </c>
      <c r="O48" s="231">
        <v>0</v>
      </c>
      <c r="P48" s="231">
        <v>0</v>
      </c>
      <c r="Q48" s="40" t="s">
        <v>102</v>
      </c>
      <c r="R48" s="96"/>
      <c r="S48" s="96"/>
    </row>
    <row r="49" spans="1:19" ht="45">
      <c r="A49" s="34" t="s">
        <v>124</v>
      </c>
      <c r="B49" s="39">
        <v>2240</v>
      </c>
      <c r="C49" s="74">
        <v>360</v>
      </c>
      <c r="D49" s="74"/>
      <c r="E49" s="30">
        <v>0</v>
      </c>
      <c r="F49" s="30">
        <v>0</v>
      </c>
      <c r="G49" s="30">
        <v>0</v>
      </c>
      <c r="H49" s="30">
        <v>0</v>
      </c>
      <c r="I49" s="30">
        <v>0</v>
      </c>
      <c r="J49" s="30">
        <v>0</v>
      </c>
      <c r="K49" s="30">
        <v>0</v>
      </c>
      <c r="L49" s="30">
        <v>0</v>
      </c>
      <c r="M49" s="30">
        <v>0</v>
      </c>
      <c r="N49" s="231">
        <v>0</v>
      </c>
      <c r="O49" s="231">
        <v>0</v>
      </c>
      <c r="P49" s="231">
        <v>0</v>
      </c>
      <c r="Q49" s="40" t="s">
        <v>102</v>
      </c>
      <c r="R49" s="96"/>
      <c r="S49" s="96"/>
    </row>
    <row r="50" spans="1:19" ht="30">
      <c r="A50" s="33" t="s">
        <v>125</v>
      </c>
      <c r="B50" s="39">
        <v>2300</v>
      </c>
      <c r="C50" s="260">
        <v>850</v>
      </c>
      <c r="D50" s="260">
        <v>290</v>
      </c>
      <c r="E50" s="30">
        <f>E52+E53+E54</f>
        <v>935000</v>
      </c>
      <c r="F50" s="30">
        <f>F52+F53+F54</f>
        <v>0</v>
      </c>
      <c r="G50" s="30">
        <f>G52+G53+G54</f>
        <v>0</v>
      </c>
      <c r="H50" s="30">
        <f>H52+H53+H54</f>
        <v>33000</v>
      </c>
      <c r="I50" s="30">
        <f t="shared" ref="I50:P50" si="9">I52+I53+I54</f>
        <v>935000</v>
      </c>
      <c r="J50" s="30">
        <f t="shared" si="9"/>
        <v>0</v>
      </c>
      <c r="K50" s="30">
        <f t="shared" si="9"/>
        <v>0</v>
      </c>
      <c r="L50" s="30">
        <f t="shared" si="9"/>
        <v>33000</v>
      </c>
      <c r="M50" s="30">
        <f t="shared" si="9"/>
        <v>935000</v>
      </c>
      <c r="N50" s="30">
        <f t="shared" si="9"/>
        <v>0</v>
      </c>
      <c r="O50" s="30">
        <f t="shared" si="9"/>
        <v>0</v>
      </c>
      <c r="P50" s="30">
        <f t="shared" si="9"/>
        <v>33000</v>
      </c>
      <c r="Q50" s="37" t="s">
        <v>102</v>
      </c>
      <c r="R50" s="96"/>
      <c r="S50" s="96"/>
    </row>
    <row r="51" spans="1:19">
      <c r="A51" s="71" t="s">
        <v>3</v>
      </c>
      <c r="B51" s="39"/>
      <c r="C51" s="260"/>
      <c r="D51" s="260"/>
      <c r="E51" s="277"/>
      <c r="F51" s="260"/>
      <c r="G51" s="260"/>
      <c r="H51" s="260"/>
      <c r="I51" s="277"/>
      <c r="J51" s="260"/>
      <c r="K51" s="260"/>
      <c r="L51" s="260"/>
      <c r="M51" s="277"/>
      <c r="N51" s="262"/>
      <c r="O51" s="262"/>
      <c r="P51" s="262"/>
      <c r="Q51" s="40"/>
      <c r="R51" s="96"/>
      <c r="S51" s="96"/>
    </row>
    <row r="52" spans="1:19" ht="30">
      <c r="A52" s="34" t="s">
        <v>126</v>
      </c>
      <c r="B52" s="39">
        <v>2310</v>
      </c>
      <c r="C52" s="260">
        <v>851</v>
      </c>
      <c r="D52" s="260">
        <v>290</v>
      </c>
      <c r="E52" s="30">
        <v>425000</v>
      </c>
      <c r="F52" s="30">
        <v>0</v>
      </c>
      <c r="G52" s="30">
        <v>0</v>
      </c>
      <c r="H52" s="30">
        <v>0</v>
      </c>
      <c r="I52" s="30">
        <v>425000</v>
      </c>
      <c r="J52" s="30">
        <v>0</v>
      </c>
      <c r="K52" s="30">
        <v>0</v>
      </c>
      <c r="L52" s="30">
        <v>0</v>
      </c>
      <c r="M52" s="30">
        <v>425000</v>
      </c>
      <c r="N52" s="231">
        <v>0</v>
      </c>
      <c r="O52" s="231">
        <v>0</v>
      </c>
      <c r="P52" s="231">
        <v>0</v>
      </c>
      <c r="Q52" s="37" t="s">
        <v>102</v>
      </c>
      <c r="R52" s="96"/>
      <c r="S52" s="96"/>
    </row>
    <row r="53" spans="1:19" ht="75">
      <c r="A53" s="34" t="s">
        <v>127</v>
      </c>
      <c r="B53" s="39">
        <v>2320</v>
      </c>
      <c r="C53" s="260">
        <v>852</v>
      </c>
      <c r="D53" s="260">
        <v>290</v>
      </c>
      <c r="E53" s="30">
        <v>125000</v>
      </c>
      <c r="F53" s="30">
        <v>0</v>
      </c>
      <c r="G53" s="30">
        <v>0</v>
      </c>
      <c r="H53" s="30">
        <v>13000</v>
      </c>
      <c r="I53" s="30">
        <v>125000</v>
      </c>
      <c r="J53" s="30">
        <v>0</v>
      </c>
      <c r="K53" s="30">
        <v>0</v>
      </c>
      <c r="L53" s="30">
        <v>13000</v>
      </c>
      <c r="M53" s="30">
        <v>125000</v>
      </c>
      <c r="N53" s="231">
        <v>0</v>
      </c>
      <c r="O53" s="231">
        <v>0</v>
      </c>
      <c r="P53" s="231">
        <v>13000</v>
      </c>
      <c r="Q53" s="37" t="s">
        <v>102</v>
      </c>
      <c r="R53" s="96"/>
      <c r="S53" s="96"/>
    </row>
    <row r="54" spans="1:19" ht="45">
      <c r="A54" s="34" t="s">
        <v>128</v>
      </c>
      <c r="B54" s="39">
        <v>2330</v>
      </c>
      <c r="C54" s="260">
        <v>853</v>
      </c>
      <c r="D54" s="260">
        <v>290</v>
      </c>
      <c r="E54" s="30">
        <v>385000</v>
      </c>
      <c r="F54" s="30">
        <v>0</v>
      </c>
      <c r="G54" s="30">
        <v>0</v>
      </c>
      <c r="H54" s="30">
        <v>20000</v>
      </c>
      <c r="I54" s="30">
        <v>385000</v>
      </c>
      <c r="J54" s="30">
        <v>0</v>
      </c>
      <c r="K54" s="30">
        <v>0</v>
      </c>
      <c r="L54" s="30">
        <v>20000</v>
      </c>
      <c r="M54" s="30">
        <v>385000</v>
      </c>
      <c r="N54" s="231">
        <v>0</v>
      </c>
      <c r="O54" s="231">
        <v>0</v>
      </c>
      <c r="P54" s="231">
        <v>20000</v>
      </c>
      <c r="Q54" s="37" t="s">
        <v>102</v>
      </c>
      <c r="R54" s="96"/>
      <c r="S54" s="96"/>
    </row>
    <row r="55" spans="1:19" ht="30">
      <c r="A55" s="34" t="s">
        <v>220</v>
      </c>
      <c r="B55" s="39">
        <v>2400</v>
      </c>
      <c r="C55" s="260">
        <v>853</v>
      </c>
      <c r="D55" s="260">
        <v>295</v>
      </c>
      <c r="E55" s="30">
        <v>0</v>
      </c>
      <c r="F55" s="30">
        <v>0</v>
      </c>
      <c r="G55" s="30">
        <v>0</v>
      </c>
      <c r="H55" s="30">
        <v>0</v>
      </c>
      <c r="I55" s="30">
        <v>0</v>
      </c>
      <c r="J55" s="30">
        <v>0</v>
      </c>
      <c r="K55" s="30">
        <v>0</v>
      </c>
      <c r="L55" s="30">
        <v>0</v>
      </c>
      <c r="M55" s="30">
        <v>0</v>
      </c>
      <c r="N55" s="231">
        <v>0</v>
      </c>
      <c r="O55" s="231">
        <v>0</v>
      </c>
      <c r="P55" s="231">
        <v>0</v>
      </c>
      <c r="Q55" s="37" t="s">
        <v>102</v>
      </c>
      <c r="R55" s="96"/>
      <c r="S55" s="96"/>
    </row>
    <row r="56" spans="1:19" ht="30">
      <c r="A56" s="71" t="s">
        <v>130</v>
      </c>
      <c r="B56" s="39">
        <v>2500</v>
      </c>
      <c r="C56" s="260" t="s">
        <v>102</v>
      </c>
      <c r="D56" s="260"/>
      <c r="E56" s="30">
        <f>E57</f>
        <v>0</v>
      </c>
      <c r="F56" s="30">
        <f>F57</f>
        <v>0</v>
      </c>
      <c r="G56" s="30">
        <f>G57</f>
        <v>0</v>
      </c>
      <c r="H56" s="30">
        <f>H57</f>
        <v>0</v>
      </c>
      <c r="I56" s="30">
        <f t="shared" ref="I56:P56" si="10">I57</f>
        <v>0</v>
      </c>
      <c r="J56" s="30">
        <f t="shared" si="10"/>
        <v>0</v>
      </c>
      <c r="K56" s="30">
        <f t="shared" si="10"/>
        <v>0</v>
      </c>
      <c r="L56" s="30">
        <f t="shared" si="10"/>
        <v>0</v>
      </c>
      <c r="M56" s="30">
        <f t="shared" si="10"/>
        <v>0</v>
      </c>
      <c r="N56" s="30">
        <f t="shared" si="10"/>
        <v>0</v>
      </c>
      <c r="O56" s="30">
        <f t="shared" si="10"/>
        <v>0</v>
      </c>
      <c r="P56" s="30">
        <f t="shared" si="10"/>
        <v>0</v>
      </c>
      <c r="Q56" s="37" t="s">
        <v>102</v>
      </c>
      <c r="R56" s="96"/>
      <c r="S56" s="96"/>
    </row>
    <row r="57" spans="1:19" ht="90">
      <c r="A57" s="34" t="s">
        <v>129</v>
      </c>
      <c r="B57" s="39">
        <v>2520</v>
      </c>
      <c r="C57" s="260">
        <v>831</v>
      </c>
      <c r="D57" s="260"/>
      <c r="E57" s="30">
        <v>0</v>
      </c>
      <c r="F57" s="30">
        <v>0</v>
      </c>
      <c r="G57" s="30">
        <v>0</v>
      </c>
      <c r="H57" s="30">
        <v>0</v>
      </c>
      <c r="I57" s="30">
        <v>0</v>
      </c>
      <c r="J57" s="30">
        <v>0</v>
      </c>
      <c r="K57" s="30">
        <v>0</v>
      </c>
      <c r="L57" s="30">
        <v>0</v>
      </c>
      <c r="M57" s="30">
        <v>0</v>
      </c>
      <c r="N57" s="231">
        <v>0</v>
      </c>
      <c r="O57" s="231">
        <v>0</v>
      </c>
      <c r="P57" s="231">
        <v>0</v>
      </c>
      <c r="Q57" s="37" t="s">
        <v>102</v>
      </c>
      <c r="R57" s="96"/>
      <c r="S57" s="96"/>
    </row>
    <row r="58" spans="1:19" s="202" customFormat="1" ht="33">
      <c r="A58" s="71" t="s">
        <v>146</v>
      </c>
      <c r="B58" s="39">
        <v>2600</v>
      </c>
      <c r="C58" s="260" t="s">
        <v>102</v>
      </c>
      <c r="D58" s="260" t="s">
        <v>102</v>
      </c>
      <c r="E58" s="30">
        <f t="shared" ref="E58:Q58" si="11">E60+E63+E75+E78</f>
        <v>32372319.359999999</v>
      </c>
      <c r="F58" s="30">
        <f t="shared" si="11"/>
        <v>1516214.23</v>
      </c>
      <c r="G58" s="30">
        <f t="shared" si="11"/>
        <v>0</v>
      </c>
      <c r="H58" s="30">
        <f t="shared" si="11"/>
        <v>5013992.6500000004</v>
      </c>
      <c r="I58" s="30">
        <f t="shared" si="11"/>
        <v>32372319.359999999</v>
      </c>
      <c r="J58" s="30">
        <f t="shared" si="11"/>
        <v>1516214.23</v>
      </c>
      <c r="K58" s="30">
        <f t="shared" si="11"/>
        <v>0</v>
      </c>
      <c r="L58" s="30">
        <f t="shared" si="11"/>
        <v>5013992.6500000004</v>
      </c>
      <c r="M58" s="30">
        <f t="shared" si="11"/>
        <v>32372319.359999999</v>
      </c>
      <c r="N58" s="30">
        <f t="shared" si="11"/>
        <v>1516214.23</v>
      </c>
      <c r="O58" s="30">
        <f t="shared" si="11"/>
        <v>0</v>
      </c>
      <c r="P58" s="30">
        <f t="shared" si="11"/>
        <v>5013992.6500000004</v>
      </c>
      <c r="Q58" s="37">
        <f t="shared" si="11"/>
        <v>0</v>
      </c>
      <c r="R58" s="201"/>
      <c r="S58" s="201"/>
    </row>
    <row r="59" spans="1:19">
      <c r="A59" s="71" t="s">
        <v>4</v>
      </c>
      <c r="B59" s="39"/>
      <c r="C59" s="260">
        <f ca="1">C59</f>
        <v>0</v>
      </c>
      <c r="D59" s="260"/>
      <c r="E59" s="277"/>
      <c r="F59" s="260"/>
      <c r="G59" s="260"/>
      <c r="H59" s="260"/>
      <c r="I59" s="277"/>
      <c r="J59" s="260"/>
      <c r="K59" s="260"/>
      <c r="L59" s="260"/>
      <c r="M59" s="277"/>
      <c r="N59" s="262"/>
      <c r="O59" s="262"/>
      <c r="P59" s="262"/>
      <c r="Q59" s="40"/>
      <c r="R59" s="96"/>
      <c r="S59" s="96"/>
    </row>
    <row r="60" spans="1:19" ht="60">
      <c r="A60" s="34" t="s">
        <v>131</v>
      </c>
      <c r="B60" s="39">
        <v>2610</v>
      </c>
      <c r="C60" s="74">
        <v>243</v>
      </c>
      <c r="D60" s="74"/>
      <c r="E60" s="30">
        <f>E62</f>
        <v>0</v>
      </c>
      <c r="F60" s="30">
        <f>F62</f>
        <v>0</v>
      </c>
      <c r="G60" s="30">
        <f>G62</f>
        <v>0</v>
      </c>
      <c r="H60" s="30">
        <f>H62</f>
        <v>0</v>
      </c>
      <c r="I60" s="30">
        <f t="shared" ref="I60:P60" si="12">I62</f>
        <v>0</v>
      </c>
      <c r="J60" s="30">
        <f t="shared" si="12"/>
        <v>0</v>
      </c>
      <c r="K60" s="30">
        <f t="shared" si="12"/>
        <v>0</v>
      </c>
      <c r="L60" s="30">
        <f t="shared" si="12"/>
        <v>0</v>
      </c>
      <c r="M60" s="30">
        <f t="shared" si="12"/>
        <v>0</v>
      </c>
      <c r="N60" s="30">
        <f t="shared" si="12"/>
        <v>0</v>
      </c>
      <c r="O60" s="30">
        <f t="shared" si="12"/>
        <v>0</v>
      </c>
      <c r="P60" s="30">
        <f t="shared" si="12"/>
        <v>0</v>
      </c>
      <c r="Q60" s="37">
        <f t="shared" ref="Q60" si="13">Q62</f>
        <v>0</v>
      </c>
      <c r="R60" s="96"/>
      <c r="S60" s="96"/>
    </row>
    <row r="61" spans="1:19">
      <c r="A61" s="71" t="s">
        <v>96</v>
      </c>
      <c r="B61" s="39"/>
      <c r="C61" s="260"/>
      <c r="D61" s="260"/>
      <c r="E61" s="277"/>
      <c r="F61" s="260"/>
      <c r="G61" s="260"/>
      <c r="H61" s="260"/>
      <c r="I61" s="277"/>
      <c r="J61" s="260"/>
      <c r="K61" s="260"/>
      <c r="L61" s="260"/>
      <c r="M61" s="277"/>
      <c r="N61" s="262"/>
      <c r="O61" s="262"/>
      <c r="P61" s="262"/>
      <c r="Q61" s="40"/>
      <c r="R61" s="96"/>
      <c r="S61" s="96"/>
    </row>
    <row r="62" spans="1:19">
      <c r="A62" s="34"/>
      <c r="B62" s="39"/>
      <c r="C62" s="74">
        <v>243</v>
      </c>
      <c r="D62" s="74"/>
      <c r="E62" s="30"/>
      <c r="F62" s="30"/>
      <c r="G62" s="30"/>
      <c r="H62" s="30"/>
      <c r="I62" s="30"/>
      <c r="J62" s="30"/>
      <c r="K62" s="30"/>
      <c r="L62" s="30"/>
      <c r="M62" s="30"/>
      <c r="N62" s="231"/>
      <c r="O62" s="231"/>
      <c r="P62" s="231"/>
      <c r="Q62" s="37"/>
      <c r="R62" s="96"/>
      <c r="S62" s="96"/>
    </row>
    <row r="63" spans="1:19" s="202" customFormat="1" ht="30">
      <c r="A63" s="34" t="s">
        <v>132</v>
      </c>
      <c r="B63" s="39">
        <v>2620</v>
      </c>
      <c r="C63" s="74">
        <v>244</v>
      </c>
      <c r="D63" s="74" t="s">
        <v>102</v>
      </c>
      <c r="E63" s="30">
        <f>SUM(E65:E74)</f>
        <v>25143030.359999999</v>
      </c>
      <c r="F63" s="30">
        <f>SUM(F65:F74)</f>
        <v>1516214.23</v>
      </c>
      <c r="G63" s="30">
        <f>SUM(G65:G74)</f>
        <v>0</v>
      </c>
      <c r="H63" s="30">
        <f>SUM(H65:H74)</f>
        <v>4783992.6500000004</v>
      </c>
      <c r="I63" s="30">
        <f t="shared" ref="I63:O63" si="14">SUM(I65:I74)</f>
        <v>25143030.359999999</v>
      </c>
      <c r="J63" s="30">
        <f t="shared" si="14"/>
        <v>1516214.23</v>
      </c>
      <c r="K63" s="30">
        <f t="shared" si="14"/>
        <v>0</v>
      </c>
      <c r="L63" s="30">
        <f t="shared" si="14"/>
        <v>4783992.6500000004</v>
      </c>
      <c r="M63" s="30">
        <f t="shared" si="14"/>
        <v>25143030.359999999</v>
      </c>
      <c r="N63" s="30">
        <f t="shared" si="14"/>
        <v>1516214.23</v>
      </c>
      <c r="O63" s="30">
        <f t="shared" si="14"/>
        <v>0</v>
      </c>
      <c r="P63" s="30">
        <f>SUM(P65:P74)</f>
        <v>4783992.6500000004</v>
      </c>
      <c r="Q63" s="37">
        <f>SUM(Q65:Q74)</f>
        <v>0</v>
      </c>
      <c r="R63" s="201"/>
      <c r="S63" s="201"/>
    </row>
    <row r="64" spans="1:19">
      <c r="A64" s="71" t="s">
        <v>96</v>
      </c>
      <c r="B64" s="39"/>
      <c r="C64" s="260"/>
      <c r="D64" s="260"/>
      <c r="E64" s="277"/>
      <c r="F64" s="260"/>
      <c r="G64" s="260"/>
      <c r="H64" s="260"/>
      <c r="I64" s="277"/>
      <c r="J64" s="260"/>
      <c r="K64" s="260"/>
      <c r="L64" s="260"/>
      <c r="M64" s="277"/>
      <c r="N64" s="262"/>
      <c r="O64" s="262"/>
      <c r="P64" s="262"/>
      <c r="Q64" s="40"/>
      <c r="R64" s="96"/>
      <c r="S64" s="96"/>
    </row>
    <row r="65" spans="1:19">
      <c r="A65" s="34" t="s">
        <v>221</v>
      </c>
      <c r="B65" s="39" t="s">
        <v>467</v>
      </c>
      <c r="C65" s="74">
        <v>244</v>
      </c>
      <c r="D65" s="74">
        <v>221</v>
      </c>
      <c r="E65" s="30">
        <v>958330</v>
      </c>
      <c r="F65" s="30">
        <v>0</v>
      </c>
      <c r="G65" s="30">
        <v>0</v>
      </c>
      <c r="H65" s="30">
        <v>0</v>
      </c>
      <c r="I65" s="30">
        <v>958330</v>
      </c>
      <c r="J65" s="30">
        <v>0</v>
      </c>
      <c r="K65" s="30">
        <v>0</v>
      </c>
      <c r="L65" s="30">
        <v>0</v>
      </c>
      <c r="M65" s="30">
        <v>958330</v>
      </c>
      <c r="N65" s="30">
        <v>0</v>
      </c>
      <c r="O65" s="30">
        <v>0</v>
      </c>
      <c r="P65" s="30">
        <v>0</v>
      </c>
      <c r="Q65" s="37">
        <v>0</v>
      </c>
      <c r="R65" s="96"/>
      <c r="S65" s="96"/>
    </row>
    <row r="66" spans="1:19">
      <c r="A66" s="34" t="s">
        <v>222</v>
      </c>
      <c r="B66" s="39" t="s">
        <v>468</v>
      </c>
      <c r="C66" s="74">
        <v>244</v>
      </c>
      <c r="D66" s="74">
        <v>222</v>
      </c>
      <c r="E66" s="30">
        <v>20000</v>
      </c>
      <c r="F66" s="30">
        <v>0</v>
      </c>
      <c r="G66" s="30">
        <v>0</v>
      </c>
      <c r="H66" s="30">
        <v>0</v>
      </c>
      <c r="I66" s="30">
        <v>20000</v>
      </c>
      <c r="J66" s="30">
        <v>0</v>
      </c>
      <c r="K66" s="30">
        <v>0</v>
      </c>
      <c r="L66" s="30">
        <v>0</v>
      </c>
      <c r="M66" s="30">
        <v>20000</v>
      </c>
      <c r="N66" s="30">
        <v>0</v>
      </c>
      <c r="O66" s="30">
        <v>0</v>
      </c>
      <c r="P66" s="30">
        <v>0</v>
      </c>
      <c r="Q66" s="37">
        <v>0</v>
      </c>
      <c r="R66" s="96"/>
      <c r="S66" s="96"/>
    </row>
    <row r="67" spans="1:19">
      <c r="A67" s="34" t="s">
        <v>223</v>
      </c>
      <c r="B67" s="39" t="s">
        <v>469</v>
      </c>
      <c r="C67" s="74">
        <v>244</v>
      </c>
      <c r="D67" s="74">
        <v>223</v>
      </c>
      <c r="E67" s="30">
        <v>693874</v>
      </c>
      <c r="F67" s="30">
        <v>0</v>
      </c>
      <c r="G67" s="30">
        <v>0</v>
      </c>
      <c r="H67" s="30">
        <v>45000</v>
      </c>
      <c r="I67" s="30">
        <v>693874</v>
      </c>
      <c r="J67" s="30">
        <v>0</v>
      </c>
      <c r="K67" s="30">
        <v>0</v>
      </c>
      <c r="L67" s="30">
        <v>45000</v>
      </c>
      <c r="M67" s="30">
        <v>693874</v>
      </c>
      <c r="N67" s="30">
        <v>0</v>
      </c>
      <c r="O67" s="30">
        <v>0</v>
      </c>
      <c r="P67" s="30">
        <v>45000</v>
      </c>
      <c r="Q67" s="37">
        <v>0</v>
      </c>
      <c r="R67" s="96"/>
      <c r="S67" s="96"/>
    </row>
    <row r="68" spans="1:19" ht="30">
      <c r="A68" s="34" t="s">
        <v>243</v>
      </c>
      <c r="B68" s="39" t="s">
        <v>470</v>
      </c>
      <c r="C68" s="74">
        <v>244</v>
      </c>
      <c r="D68" s="74">
        <v>224</v>
      </c>
      <c r="E68" s="30">
        <v>0</v>
      </c>
      <c r="F68" s="30">
        <v>0</v>
      </c>
      <c r="G68" s="30">
        <v>0</v>
      </c>
      <c r="H68" s="30">
        <v>105000</v>
      </c>
      <c r="I68" s="30">
        <v>0</v>
      </c>
      <c r="J68" s="30">
        <v>0</v>
      </c>
      <c r="K68" s="30">
        <v>0</v>
      </c>
      <c r="L68" s="30">
        <v>105000</v>
      </c>
      <c r="M68" s="30">
        <v>0</v>
      </c>
      <c r="N68" s="30">
        <v>0</v>
      </c>
      <c r="O68" s="30">
        <v>0</v>
      </c>
      <c r="P68" s="30">
        <v>105000</v>
      </c>
      <c r="Q68" s="37">
        <v>0</v>
      </c>
      <c r="R68" s="96"/>
      <c r="S68" s="96"/>
    </row>
    <row r="69" spans="1:19" ht="30">
      <c r="A69" s="34" t="s">
        <v>225</v>
      </c>
      <c r="B69" s="39" t="s">
        <v>471</v>
      </c>
      <c r="C69" s="74">
        <v>244</v>
      </c>
      <c r="D69" s="74">
        <v>225</v>
      </c>
      <c r="E69" s="30">
        <v>2793527</v>
      </c>
      <c r="F69" s="30">
        <v>0</v>
      </c>
      <c r="G69" s="30">
        <v>0</v>
      </c>
      <c r="H69" s="30">
        <v>1259623</v>
      </c>
      <c r="I69" s="30">
        <v>2793527</v>
      </c>
      <c r="J69" s="30">
        <v>0</v>
      </c>
      <c r="K69" s="30">
        <v>0</v>
      </c>
      <c r="L69" s="30">
        <v>1259623</v>
      </c>
      <c r="M69" s="30">
        <v>2793527</v>
      </c>
      <c r="N69" s="30">
        <v>0</v>
      </c>
      <c r="O69" s="30">
        <v>0</v>
      </c>
      <c r="P69" s="30">
        <v>1259623</v>
      </c>
      <c r="Q69" s="37">
        <v>0</v>
      </c>
      <c r="R69" s="96"/>
      <c r="S69" s="96"/>
    </row>
    <row r="70" spans="1:19">
      <c r="A70" s="34" t="s">
        <v>226</v>
      </c>
      <c r="B70" s="39" t="s">
        <v>472</v>
      </c>
      <c r="C70" s="74">
        <v>244</v>
      </c>
      <c r="D70" s="74">
        <v>226</v>
      </c>
      <c r="E70" s="30">
        <v>1366387</v>
      </c>
      <c r="F70" s="30">
        <v>1133900</v>
      </c>
      <c r="G70" s="30">
        <v>0</v>
      </c>
      <c r="H70" s="30">
        <v>545488</v>
      </c>
      <c r="I70" s="30">
        <v>1366387</v>
      </c>
      <c r="J70" s="30">
        <v>1133900</v>
      </c>
      <c r="K70" s="30">
        <v>0</v>
      </c>
      <c r="L70" s="30">
        <v>545488</v>
      </c>
      <c r="M70" s="30">
        <v>1366387</v>
      </c>
      <c r="N70" s="30">
        <v>1133900</v>
      </c>
      <c r="O70" s="30">
        <v>0</v>
      </c>
      <c r="P70" s="30">
        <v>545488</v>
      </c>
      <c r="Q70" s="37">
        <v>0</v>
      </c>
      <c r="R70" s="96"/>
      <c r="S70" s="96"/>
    </row>
    <row r="71" spans="1:19">
      <c r="A71" s="34" t="s">
        <v>228</v>
      </c>
      <c r="B71" s="39" t="s">
        <v>473</v>
      </c>
      <c r="C71" s="74">
        <v>244</v>
      </c>
      <c r="D71" s="74">
        <v>227</v>
      </c>
      <c r="E71" s="30">
        <v>30000</v>
      </c>
      <c r="F71" s="30">
        <v>0</v>
      </c>
      <c r="G71" s="30">
        <v>0</v>
      </c>
      <c r="H71" s="30">
        <v>151000</v>
      </c>
      <c r="I71" s="30">
        <v>30000</v>
      </c>
      <c r="J71" s="30">
        <v>0</v>
      </c>
      <c r="K71" s="30">
        <v>0</v>
      </c>
      <c r="L71" s="30">
        <v>151000</v>
      </c>
      <c r="M71" s="30">
        <v>30000</v>
      </c>
      <c r="N71" s="30">
        <v>0</v>
      </c>
      <c r="O71" s="30">
        <v>0</v>
      </c>
      <c r="P71" s="30">
        <v>151000</v>
      </c>
      <c r="Q71" s="37">
        <v>0</v>
      </c>
      <c r="R71" s="96"/>
      <c r="S71" s="96"/>
    </row>
    <row r="72" spans="1:19" ht="30">
      <c r="A72" s="34" t="s">
        <v>227</v>
      </c>
      <c r="B72" s="39" t="s">
        <v>474</v>
      </c>
      <c r="C72" s="74">
        <v>244</v>
      </c>
      <c r="D72" s="74">
        <v>310</v>
      </c>
      <c r="E72" s="30">
        <v>505000</v>
      </c>
      <c r="F72" s="30">
        <v>0</v>
      </c>
      <c r="G72" s="30">
        <v>0</v>
      </c>
      <c r="H72" s="30">
        <v>50000</v>
      </c>
      <c r="I72" s="30">
        <v>505000</v>
      </c>
      <c r="J72" s="30">
        <v>0</v>
      </c>
      <c r="K72" s="30">
        <v>0</v>
      </c>
      <c r="L72" s="30">
        <v>50000</v>
      </c>
      <c r="M72" s="30">
        <v>505000</v>
      </c>
      <c r="N72" s="30">
        <v>0</v>
      </c>
      <c r="O72" s="30">
        <v>0</v>
      </c>
      <c r="P72" s="30">
        <v>50000</v>
      </c>
      <c r="Q72" s="37">
        <v>0</v>
      </c>
      <c r="R72" s="96"/>
      <c r="S72" s="96"/>
    </row>
    <row r="73" spans="1:19" s="96" customFormat="1" ht="30">
      <c r="A73" s="34" t="s">
        <v>229</v>
      </c>
      <c r="B73" s="39" t="s">
        <v>475</v>
      </c>
      <c r="C73" s="74">
        <v>244</v>
      </c>
      <c r="D73" s="74">
        <v>340</v>
      </c>
      <c r="E73" s="30">
        <v>18775912.359999999</v>
      </c>
      <c r="F73" s="30">
        <v>382314.23</v>
      </c>
      <c r="G73" s="30">
        <v>0</v>
      </c>
      <c r="H73" s="30">
        <v>2520560.65</v>
      </c>
      <c r="I73" s="30">
        <v>18775912.359999999</v>
      </c>
      <c r="J73" s="30">
        <v>382314.23</v>
      </c>
      <c r="K73" s="30">
        <v>0</v>
      </c>
      <c r="L73" s="30">
        <v>2520560.65</v>
      </c>
      <c r="M73" s="30">
        <v>18775912.359999999</v>
      </c>
      <c r="N73" s="30">
        <v>382314.23</v>
      </c>
      <c r="O73" s="30">
        <v>0</v>
      </c>
      <c r="P73" s="30">
        <v>2520560.65</v>
      </c>
      <c r="Q73" s="37">
        <v>0</v>
      </c>
    </row>
    <row r="74" spans="1:19" ht="75">
      <c r="A74" s="34" t="s">
        <v>230</v>
      </c>
      <c r="B74" s="39" t="s">
        <v>476</v>
      </c>
      <c r="C74" s="74">
        <v>244</v>
      </c>
      <c r="D74" s="74">
        <v>353</v>
      </c>
      <c r="E74" s="30">
        <v>0</v>
      </c>
      <c r="F74" s="30">
        <v>0</v>
      </c>
      <c r="G74" s="30">
        <v>0</v>
      </c>
      <c r="H74" s="30">
        <v>107321</v>
      </c>
      <c r="I74" s="30">
        <v>0</v>
      </c>
      <c r="J74" s="30">
        <v>0</v>
      </c>
      <c r="K74" s="30">
        <v>0</v>
      </c>
      <c r="L74" s="30">
        <v>107321</v>
      </c>
      <c r="M74" s="30">
        <v>0</v>
      </c>
      <c r="N74" s="30">
        <v>0</v>
      </c>
      <c r="O74" s="30">
        <v>0</v>
      </c>
      <c r="P74" s="30">
        <v>107321</v>
      </c>
      <c r="Q74" s="37">
        <v>0</v>
      </c>
      <c r="R74" s="96"/>
      <c r="S74" s="96"/>
    </row>
    <row r="75" spans="1:19" s="239" customFormat="1" ht="21" customHeight="1">
      <c r="A75" s="269" t="s">
        <v>465</v>
      </c>
      <c r="B75" s="39">
        <v>2630</v>
      </c>
      <c r="C75" s="74">
        <v>247</v>
      </c>
      <c r="D75" s="74" t="s">
        <v>102</v>
      </c>
      <c r="E75" s="30">
        <f t="shared" ref="E75:Q75" si="15">E77</f>
        <v>7229289</v>
      </c>
      <c r="F75" s="30">
        <f t="shared" si="15"/>
        <v>0</v>
      </c>
      <c r="G75" s="30">
        <f t="shared" si="15"/>
        <v>0</v>
      </c>
      <c r="H75" s="30">
        <f t="shared" si="15"/>
        <v>230000</v>
      </c>
      <c r="I75" s="30">
        <f t="shared" si="15"/>
        <v>7229289</v>
      </c>
      <c r="J75" s="30">
        <f t="shared" si="15"/>
        <v>0</v>
      </c>
      <c r="K75" s="30">
        <f t="shared" si="15"/>
        <v>0</v>
      </c>
      <c r="L75" s="30">
        <f t="shared" si="15"/>
        <v>230000</v>
      </c>
      <c r="M75" s="30">
        <f t="shared" si="15"/>
        <v>7229289</v>
      </c>
      <c r="N75" s="30">
        <f t="shared" si="15"/>
        <v>0</v>
      </c>
      <c r="O75" s="30">
        <f t="shared" si="15"/>
        <v>0</v>
      </c>
      <c r="P75" s="30">
        <f t="shared" si="15"/>
        <v>230000</v>
      </c>
      <c r="Q75" s="37">
        <f t="shared" si="15"/>
        <v>0</v>
      </c>
      <c r="R75" s="95"/>
      <c r="S75" s="95"/>
    </row>
    <row r="76" spans="1:19">
      <c r="A76" s="71" t="s">
        <v>96</v>
      </c>
      <c r="B76" s="39"/>
      <c r="C76" s="260"/>
      <c r="D76" s="260"/>
      <c r="E76" s="277"/>
      <c r="F76" s="260"/>
      <c r="G76" s="260"/>
      <c r="H76" s="260"/>
      <c r="I76" s="277"/>
      <c r="J76" s="260"/>
      <c r="K76" s="260"/>
      <c r="L76" s="260"/>
      <c r="M76" s="277"/>
      <c r="N76" s="262"/>
      <c r="O76" s="262"/>
      <c r="P76" s="262"/>
      <c r="Q76" s="40"/>
      <c r="R76" s="96"/>
      <c r="S76" s="96"/>
    </row>
    <row r="77" spans="1:19">
      <c r="A77" s="34" t="s">
        <v>223</v>
      </c>
      <c r="B77" s="39">
        <v>2631</v>
      </c>
      <c r="C77" s="74">
        <v>247</v>
      </c>
      <c r="D77" s="74">
        <v>223</v>
      </c>
      <c r="E77" s="30">
        <v>7229289</v>
      </c>
      <c r="F77" s="30">
        <v>0</v>
      </c>
      <c r="G77" s="30">
        <v>0</v>
      </c>
      <c r="H77" s="30">
        <v>230000</v>
      </c>
      <c r="I77" s="30">
        <v>7229289</v>
      </c>
      <c r="J77" s="30">
        <v>0</v>
      </c>
      <c r="K77" s="30">
        <v>0</v>
      </c>
      <c r="L77" s="30">
        <v>230000</v>
      </c>
      <c r="M77" s="30">
        <v>7229289</v>
      </c>
      <c r="N77" s="30">
        <v>0</v>
      </c>
      <c r="O77" s="30">
        <v>0</v>
      </c>
      <c r="P77" s="30">
        <v>230000</v>
      </c>
      <c r="Q77" s="37">
        <v>0</v>
      </c>
      <c r="R77" s="96"/>
      <c r="S77" s="96"/>
    </row>
    <row r="78" spans="1:19" ht="60">
      <c r="A78" s="34" t="s">
        <v>133</v>
      </c>
      <c r="B78" s="39">
        <v>2640</v>
      </c>
      <c r="C78" s="74">
        <v>400</v>
      </c>
      <c r="D78" s="74"/>
      <c r="E78" s="30">
        <f>E80+E81</f>
        <v>0</v>
      </c>
      <c r="F78" s="30">
        <f>F80+F81</f>
        <v>0</v>
      </c>
      <c r="G78" s="30">
        <f>G80+G81</f>
        <v>0</v>
      </c>
      <c r="H78" s="30">
        <f>H80+H81</f>
        <v>0</v>
      </c>
      <c r="I78" s="30">
        <f t="shared" ref="I78:P78" si="16">I80+I81</f>
        <v>0</v>
      </c>
      <c r="J78" s="30">
        <f t="shared" si="16"/>
        <v>0</v>
      </c>
      <c r="K78" s="30">
        <f t="shared" si="16"/>
        <v>0</v>
      </c>
      <c r="L78" s="30">
        <f t="shared" si="16"/>
        <v>0</v>
      </c>
      <c r="M78" s="30">
        <f t="shared" si="16"/>
        <v>0</v>
      </c>
      <c r="N78" s="30">
        <f t="shared" si="16"/>
        <v>0</v>
      </c>
      <c r="O78" s="30">
        <f t="shared" si="16"/>
        <v>0</v>
      </c>
      <c r="P78" s="30">
        <f t="shared" si="16"/>
        <v>0</v>
      </c>
      <c r="Q78" s="37">
        <f>Q80+Q81</f>
        <v>0</v>
      </c>
      <c r="R78" s="96"/>
      <c r="S78" s="96"/>
    </row>
    <row r="79" spans="1:19">
      <c r="A79" s="71" t="s">
        <v>134</v>
      </c>
      <c r="B79" s="39"/>
      <c r="C79" s="260"/>
      <c r="D79" s="260"/>
      <c r="E79" s="277"/>
      <c r="F79" s="260"/>
      <c r="G79" s="260"/>
      <c r="H79" s="260"/>
      <c r="I79" s="277"/>
      <c r="J79" s="260"/>
      <c r="K79" s="260"/>
      <c r="L79" s="260"/>
      <c r="M79" s="277"/>
      <c r="N79" s="262"/>
      <c r="O79" s="262"/>
      <c r="P79" s="262"/>
      <c r="Q79" s="40"/>
      <c r="R79" s="96"/>
      <c r="S79" s="96"/>
    </row>
    <row r="80" spans="1:19" ht="75">
      <c r="A80" s="34" t="s">
        <v>135</v>
      </c>
      <c r="B80" s="39">
        <v>2641</v>
      </c>
      <c r="C80" s="260">
        <v>406</v>
      </c>
      <c r="D80" s="260"/>
      <c r="E80" s="30">
        <v>0</v>
      </c>
      <c r="F80" s="30">
        <v>0</v>
      </c>
      <c r="G80" s="30">
        <v>0</v>
      </c>
      <c r="H80" s="30">
        <v>0</v>
      </c>
      <c r="I80" s="30">
        <v>0</v>
      </c>
      <c r="J80" s="30">
        <v>0</v>
      </c>
      <c r="K80" s="30">
        <v>0</v>
      </c>
      <c r="L80" s="30">
        <v>0</v>
      </c>
      <c r="M80" s="30">
        <v>0</v>
      </c>
      <c r="N80" s="231">
        <v>0</v>
      </c>
      <c r="O80" s="231">
        <v>0</v>
      </c>
      <c r="P80" s="231">
        <v>0</v>
      </c>
      <c r="Q80" s="37">
        <v>0</v>
      </c>
      <c r="R80" s="96"/>
      <c r="S80" s="96"/>
    </row>
    <row r="81" spans="1:19" ht="75.75" thickBot="1">
      <c r="A81" s="34" t="s">
        <v>136</v>
      </c>
      <c r="B81" s="45">
        <v>2642</v>
      </c>
      <c r="C81" s="46">
        <v>407</v>
      </c>
      <c r="D81" s="46"/>
      <c r="E81" s="79">
        <v>0</v>
      </c>
      <c r="F81" s="79">
        <v>0</v>
      </c>
      <c r="G81" s="79">
        <v>0</v>
      </c>
      <c r="H81" s="79">
        <v>0</v>
      </c>
      <c r="I81" s="79">
        <v>0</v>
      </c>
      <c r="J81" s="79">
        <v>0</v>
      </c>
      <c r="K81" s="79">
        <v>0</v>
      </c>
      <c r="L81" s="79">
        <v>0</v>
      </c>
      <c r="M81" s="79">
        <v>0</v>
      </c>
      <c r="N81" s="232">
        <v>0</v>
      </c>
      <c r="O81" s="232">
        <v>0</v>
      </c>
      <c r="P81" s="232">
        <v>0</v>
      </c>
      <c r="Q81" s="80">
        <v>0</v>
      </c>
      <c r="R81" s="96"/>
      <c r="S81" s="96"/>
    </row>
    <row r="82" spans="1:19" ht="30.75">
      <c r="A82" s="70" t="s">
        <v>147</v>
      </c>
      <c r="B82" s="75">
        <v>3000</v>
      </c>
      <c r="C82" s="76">
        <v>100</v>
      </c>
      <c r="D82" s="76" t="s">
        <v>102</v>
      </c>
      <c r="E82" s="65">
        <f>E84+E85+E86</f>
        <v>0</v>
      </c>
      <c r="F82" s="65">
        <f>F84+F85+F86</f>
        <v>0</v>
      </c>
      <c r="G82" s="65">
        <f>G84+G85+G86</f>
        <v>0</v>
      </c>
      <c r="H82" s="65">
        <f>H84+H85+H86</f>
        <v>-130000</v>
      </c>
      <c r="I82" s="65">
        <f t="shared" ref="I82:P82" si="17">I84+I85+I86</f>
        <v>0</v>
      </c>
      <c r="J82" s="65">
        <f t="shared" si="17"/>
        <v>0</v>
      </c>
      <c r="K82" s="65">
        <f t="shared" si="17"/>
        <v>0</v>
      </c>
      <c r="L82" s="65">
        <f t="shared" si="17"/>
        <v>-130000</v>
      </c>
      <c r="M82" s="65">
        <f t="shared" si="17"/>
        <v>0</v>
      </c>
      <c r="N82" s="65">
        <f t="shared" si="17"/>
        <v>0</v>
      </c>
      <c r="O82" s="65">
        <f t="shared" si="17"/>
        <v>0</v>
      </c>
      <c r="P82" s="65">
        <f t="shared" si="17"/>
        <v>-130000</v>
      </c>
      <c r="Q82" s="69" t="s">
        <v>102</v>
      </c>
      <c r="R82" s="96"/>
      <c r="S82" s="96"/>
    </row>
    <row r="83" spans="1:19">
      <c r="A83" s="71" t="s">
        <v>4</v>
      </c>
      <c r="B83" s="39"/>
      <c r="C83" s="260"/>
      <c r="D83" s="260"/>
      <c r="E83" s="277"/>
      <c r="F83" s="260"/>
      <c r="G83" s="260"/>
      <c r="H83" s="260"/>
      <c r="I83" s="277"/>
      <c r="J83" s="260"/>
      <c r="K83" s="260"/>
      <c r="L83" s="260"/>
      <c r="M83" s="277"/>
      <c r="N83" s="262"/>
      <c r="O83" s="262"/>
      <c r="P83" s="262"/>
      <c r="Q83" s="40"/>
      <c r="R83" s="96"/>
      <c r="S83" s="96"/>
    </row>
    <row r="84" spans="1:19" ht="18">
      <c r="A84" s="71" t="s">
        <v>148</v>
      </c>
      <c r="B84" s="39">
        <v>3010</v>
      </c>
      <c r="C84" s="260"/>
      <c r="D84" s="260"/>
      <c r="E84" s="30">
        <v>0</v>
      </c>
      <c r="F84" s="30">
        <v>0</v>
      </c>
      <c r="G84" s="30">
        <v>0</v>
      </c>
      <c r="H84" s="30">
        <v>0</v>
      </c>
      <c r="I84" s="30">
        <v>0</v>
      </c>
      <c r="J84" s="30">
        <v>0</v>
      </c>
      <c r="K84" s="30">
        <v>0</v>
      </c>
      <c r="L84" s="30">
        <v>0</v>
      </c>
      <c r="M84" s="30">
        <v>0</v>
      </c>
      <c r="N84" s="231">
        <v>0</v>
      </c>
      <c r="O84" s="231">
        <v>0</v>
      </c>
      <c r="P84" s="231">
        <v>0</v>
      </c>
      <c r="Q84" s="37" t="s">
        <v>102</v>
      </c>
      <c r="R84" s="96"/>
      <c r="S84" s="96"/>
    </row>
    <row r="85" spans="1:19" ht="18">
      <c r="A85" s="71" t="s">
        <v>150</v>
      </c>
      <c r="B85" s="39">
        <v>3020</v>
      </c>
      <c r="C85" s="260"/>
      <c r="D85" s="260">
        <v>180</v>
      </c>
      <c r="E85" s="30">
        <v>0</v>
      </c>
      <c r="F85" s="30">
        <v>0</v>
      </c>
      <c r="G85" s="30">
        <v>0</v>
      </c>
      <c r="H85" s="30">
        <v>-130000</v>
      </c>
      <c r="I85" s="30">
        <v>0</v>
      </c>
      <c r="J85" s="30">
        <v>0</v>
      </c>
      <c r="K85" s="30">
        <v>0</v>
      </c>
      <c r="L85" s="30">
        <v>-130000</v>
      </c>
      <c r="M85" s="30">
        <v>0</v>
      </c>
      <c r="N85" s="231">
        <v>0</v>
      </c>
      <c r="O85" s="231">
        <v>0</v>
      </c>
      <c r="P85" s="231">
        <v>-130000</v>
      </c>
      <c r="Q85" s="37" t="s">
        <v>102</v>
      </c>
      <c r="R85" s="96"/>
      <c r="S85" s="96"/>
    </row>
    <row r="86" spans="1:19" ht="33">
      <c r="A86" s="71" t="s">
        <v>149</v>
      </c>
      <c r="B86" s="39">
        <v>3030</v>
      </c>
      <c r="C86" s="260"/>
      <c r="D86" s="260"/>
      <c r="E86" s="30">
        <v>0</v>
      </c>
      <c r="F86" s="30">
        <v>0</v>
      </c>
      <c r="G86" s="30">
        <v>0</v>
      </c>
      <c r="H86" s="30">
        <v>0</v>
      </c>
      <c r="I86" s="30">
        <v>0</v>
      </c>
      <c r="J86" s="30">
        <v>0</v>
      </c>
      <c r="K86" s="30">
        <v>0</v>
      </c>
      <c r="L86" s="30">
        <v>0</v>
      </c>
      <c r="M86" s="30">
        <v>0</v>
      </c>
      <c r="N86" s="231">
        <v>0</v>
      </c>
      <c r="O86" s="231">
        <v>0</v>
      </c>
      <c r="P86" s="231">
        <v>0</v>
      </c>
      <c r="Q86" s="37" t="s">
        <v>102</v>
      </c>
      <c r="R86" s="96"/>
      <c r="S86" s="96"/>
    </row>
    <row r="87" spans="1:19" ht="16.5">
      <c r="A87" s="70" t="s">
        <v>151</v>
      </c>
      <c r="B87" s="35">
        <v>4000</v>
      </c>
      <c r="C87" s="73" t="s">
        <v>102</v>
      </c>
      <c r="D87" s="73"/>
      <c r="E87" s="24">
        <f>E89+E90</f>
        <v>0</v>
      </c>
      <c r="F87" s="24">
        <f>F89+F90</f>
        <v>0</v>
      </c>
      <c r="G87" s="24">
        <f>G89+G90</f>
        <v>0</v>
      </c>
      <c r="H87" s="24">
        <f>H89+H90</f>
        <v>0</v>
      </c>
      <c r="I87" s="24">
        <f t="shared" ref="I87:P87" si="18">I89+I90</f>
        <v>0</v>
      </c>
      <c r="J87" s="24">
        <f t="shared" si="18"/>
        <v>0</v>
      </c>
      <c r="K87" s="24">
        <f t="shared" si="18"/>
        <v>0</v>
      </c>
      <c r="L87" s="24">
        <f t="shared" si="18"/>
        <v>0</v>
      </c>
      <c r="M87" s="24">
        <f t="shared" si="18"/>
        <v>0</v>
      </c>
      <c r="N87" s="24">
        <f t="shared" si="18"/>
        <v>0</v>
      </c>
      <c r="O87" s="24">
        <f t="shared" si="18"/>
        <v>0</v>
      </c>
      <c r="P87" s="24">
        <f t="shared" si="18"/>
        <v>0</v>
      </c>
      <c r="Q87" s="36" t="s">
        <v>102</v>
      </c>
      <c r="R87" s="96"/>
      <c r="S87" s="96"/>
    </row>
    <row r="88" spans="1:19">
      <c r="A88" s="71" t="s">
        <v>3</v>
      </c>
      <c r="B88" s="39"/>
      <c r="C88" s="260"/>
      <c r="D88" s="260"/>
      <c r="E88" s="277"/>
      <c r="F88" s="260"/>
      <c r="G88" s="260"/>
      <c r="H88" s="260"/>
      <c r="I88" s="277"/>
      <c r="J88" s="260"/>
      <c r="K88" s="260"/>
      <c r="L88" s="260"/>
      <c r="M88" s="277"/>
      <c r="N88" s="262"/>
      <c r="O88" s="262"/>
      <c r="P88" s="262"/>
      <c r="Q88" s="40"/>
      <c r="R88" s="96"/>
      <c r="S88" s="96"/>
    </row>
    <row r="89" spans="1:19" ht="30">
      <c r="A89" s="71" t="s">
        <v>140</v>
      </c>
      <c r="B89" s="39">
        <v>4010</v>
      </c>
      <c r="C89" s="260">
        <v>610</v>
      </c>
      <c r="D89" s="260"/>
      <c r="E89" s="30">
        <v>0</v>
      </c>
      <c r="F89" s="30">
        <v>0</v>
      </c>
      <c r="G89" s="30">
        <v>0</v>
      </c>
      <c r="H89" s="30">
        <v>0</v>
      </c>
      <c r="I89" s="30">
        <v>0</v>
      </c>
      <c r="J89" s="30">
        <v>0</v>
      </c>
      <c r="K89" s="30">
        <v>0</v>
      </c>
      <c r="L89" s="30">
        <v>0</v>
      </c>
      <c r="M89" s="30">
        <v>0</v>
      </c>
      <c r="N89" s="231">
        <v>0</v>
      </c>
      <c r="O89" s="231">
        <v>0</v>
      </c>
      <c r="P89" s="231">
        <v>0</v>
      </c>
      <c r="Q89" s="37">
        <v>0</v>
      </c>
      <c r="R89" s="96"/>
      <c r="S89" s="96"/>
    </row>
    <row r="90" spans="1:19" ht="15.75" thickBot="1">
      <c r="A90" s="33"/>
      <c r="B90" s="45"/>
      <c r="C90" s="46"/>
      <c r="D90" s="46"/>
      <c r="E90" s="48"/>
      <c r="F90" s="48"/>
      <c r="G90" s="48"/>
      <c r="H90" s="48"/>
      <c r="I90" s="79"/>
      <c r="J90" s="79"/>
      <c r="K90" s="79"/>
      <c r="L90" s="79"/>
      <c r="M90" s="79"/>
      <c r="N90" s="232"/>
      <c r="O90" s="232"/>
      <c r="P90" s="232"/>
      <c r="Q90" s="80"/>
      <c r="R90" s="96"/>
      <c r="S90" s="96"/>
    </row>
    <row r="91" spans="1:19">
      <c r="A91" s="96"/>
      <c r="B91" s="96"/>
      <c r="C91" s="96"/>
      <c r="D91" s="96"/>
      <c r="F91" s="96"/>
      <c r="H91" s="96"/>
      <c r="I91" s="95"/>
      <c r="J91" s="96"/>
      <c r="K91" s="96"/>
      <c r="L91" s="96"/>
      <c r="M91" s="95"/>
      <c r="N91" s="96"/>
      <c r="O91" s="96"/>
      <c r="P91" s="96"/>
      <c r="Q91" s="96"/>
      <c r="R91" s="96"/>
      <c r="S91" s="96"/>
    </row>
    <row r="92" spans="1:19">
      <c r="A92" s="96"/>
      <c r="B92" s="96"/>
      <c r="C92" s="96"/>
      <c r="D92" s="96"/>
      <c r="F92" s="96"/>
      <c r="H92" s="96"/>
      <c r="I92" s="95"/>
      <c r="J92" s="96"/>
      <c r="K92" s="96"/>
      <c r="L92" s="96"/>
      <c r="M92" s="95"/>
      <c r="N92" s="96"/>
      <c r="O92" s="96"/>
      <c r="P92" s="96"/>
      <c r="Q92" s="96"/>
      <c r="R92" s="96"/>
      <c r="S92" s="96"/>
    </row>
    <row r="93" spans="1:19">
      <c r="A93" s="96"/>
      <c r="B93" s="96"/>
      <c r="C93" s="96"/>
      <c r="D93" s="96"/>
      <c r="F93" s="96"/>
      <c r="H93" s="96"/>
      <c r="I93" s="95"/>
      <c r="J93" s="96"/>
      <c r="K93" s="96"/>
      <c r="L93" s="96"/>
      <c r="M93" s="95"/>
      <c r="N93" s="96"/>
      <c r="O93" s="96"/>
      <c r="P93" s="96"/>
      <c r="Q93" s="96"/>
      <c r="R93" s="96"/>
      <c r="S93" s="96"/>
    </row>
    <row r="94" spans="1:19">
      <c r="A94" s="96"/>
      <c r="B94" s="96"/>
      <c r="C94" s="96"/>
      <c r="D94" s="96"/>
      <c r="F94" s="96"/>
      <c r="H94" s="96"/>
      <c r="I94" s="95"/>
      <c r="J94" s="96"/>
      <c r="K94" s="96"/>
      <c r="L94" s="96"/>
      <c r="M94" s="95"/>
      <c r="N94" s="96"/>
      <c r="O94" s="96"/>
      <c r="P94" s="96"/>
      <c r="Q94" s="96"/>
      <c r="R94" s="96"/>
      <c r="S94" s="96"/>
    </row>
    <row r="95" spans="1:19">
      <c r="A95" s="96"/>
      <c r="B95" s="96"/>
      <c r="C95" s="96"/>
      <c r="D95" s="96"/>
      <c r="F95" s="96"/>
      <c r="H95" s="96"/>
      <c r="I95" s="95"/>
      <c r="J95" s="96"/>
      <c r="K95" s="96"/>
      <c r="L95" s="96"/>
      <c r="M95" s="95"/>
      <c r="N95" s="96"/>
      <c r="O95" s="96"/>
      <c r="P95" s="96"/>
      <c r="Q95" s="96"/>
      <c r="R95" s="96"/>
      <c r="S95" s="96"/>
    </row>
    <row r="96" spans="1:19">
      <c r="A96" s="96"/>
      <c r="B96" s="96"/>
      <c r="C96" s="96"/>
      <c r="D96" s="96"/>
      <c r="F96" s="96"/>
      <c r="H96" s="96"/>
      <c r="I96" s="95"/>
      <c r="J96" s="96"/>
      <c r="K96" s="96"/>
      <c r="L96" s="96"/>
      <c r="M96" s="95"/>
      <c r="N96" s="96"/>
      <c r="O96" s="96"/>
      <c r="P96" s="96"/>
      <c r="Q96" s="96"/>
      <c r="R96" s="96"/>
      <c r="S96" s="96"/>
    </row>
    <row r="97" spans="1:19">
      <c r="A97" s="96"/>
      <c r="B97" s="96"/>
      <c r="C97" s="96"/>
      <c r="D97" s="96"/>
      <c r="F97" s="96"/>
      <c r="H97" s="96"/>
      <c r="I97" s="95"/>
      <c r="J97" s="96"/>
      <c r="K97" s="96"/>
      <c r="L97" s="96"/>
      <c r="M97" s="95"/>
      <c r="N97" s="96"/>
      <c r="O97" s="96"/>
      <c r="P97" s="96"/>
      <c r="Q97" s="96"/>
      <c r="R97" s="96"/>
      <c r="S97" s="96"/>
    </row>
    <row r="98" spans="1:19">
      <c r="A98" s="96"/>
      <c r="B98" s="96"/>
      <c r="C98" s="96"/>
      <c r="D98" s="96"/>
      <c r="F98" s="96"/>
      <c r="H98" s="96"/>
      <c r="I98" s="95"/>
      <c r="J98" s="96"/>
      <c r="K98" s="96"/>
      <c r="L98" s="96"/>
      <c r="M98" s="95"/>
      <c r="N98" s="96"/>
      <c r="O98" s="96"/>
      <c r="P98" s="96"/>
      <c r="Q98" s="96"/>
      <c r="R98" s="96"/>
      <c r="S98" s="96"/>
    </row>
    <row r="99" spans="1:19">
      <c r="A99" s="96"/>
      <c r="B99" s="96"/>
      <c r="C99" s="96"/>
      <c r="D99" s="96"/>
      <c r="F99" s="96"/>
      <c r="H99" s="96"/>
      <c r="I99" s="95"/>
      <c r="J99" s="96"/>
      <c r="K99" s="96"/>
      <c r="L99" s="96"/>
      <c r="M99" s="95"/>
      <c r="N99" s="96"/>
      <c r="O99" s="96"/>
      <c r="P99" s="96"/>
      <c r="Q99" s="96"/>
      <c r="R99" s="96"/>
      <c r="S99" s="96"/>
    </row>
    <row r="100" spans="1:19">
      <c r="A100" s="96"/>
      <c r="B100" s="96"/>
      <c r="C100" s="96"/>
      <c r="D100" s="96"/>
      <c r="F100" s="96"/>
      <c r="H100" s="96"/>
      <c r="I100" s="95"/>
      <c r="J100" s="96"/>
      <c r="K100" s="96"/>
      <c r="L100" s="96"/>
      <c r="M100" s="95"/>
      <c r="N100" s="96"/>
      <c r="O100" s="96"/>
      <c r="P100" s="96"/>
      <c r="Q100" s="96"/>
      <c r="R100" s="96"/>
      <c r="S100" s="96"/>
    </row>
    <row r="101" spans="1:19">
      <c r="A101" s="96"/>
      <c r="B101" s="96"/>
      <c r="C101" s="96"/>
      <c r="D101" s="96"/>
      <c r="F101" s="96"/>
      <c r="H101" s="96"/>
      <c r="I101" s="95"/>
      <c r="J101" s="96"/>
      <c r="K101" s="96"/>
      <c r="L101" s="96"/>
      <c r="M101" s="95"/>
      <c r="N101" s="96"/>
      <c r="O101" s="96"/>
      <c r="P101" s="96"/>
      <c r="Q101" s="96"/>
      <c r="R101" s="96"/>
      <c r="S101" s="96"/>
    </row>
    <row r="102" spans="1:19">
      <c r="A102" s="96"/>
      <c r="B102" s="96"/>
      <c r="C102" s="96"/>
      <c r="D102" s="96"/>
      <c r="F102" s="96"/>
      <c r="H102" s="96"/>
      <c r="I102" s="95"/>
      <c r="J102" s="96"/>
      <c r="K102" s="96"/>
      <c r="L102" s="96"/>
      <c r="M102" s="95"/>
      <c r="N102" s="96"/>
      <c r="O102" s="96"/>
      <c r="P102" s="96"/>
      <c r="Q102" s="96"/>
      <c r="R102" s="96"/>
      <c r="S102" s="96"/>
    </row>
    <row r="103" spans="1:19">
      <c r="A103" s="96"/>
      <c r="B103" s="96"/>
      <c r="C103" s="96"/>
      <c r="D103" s="96"/>
      <c r="F103" s="96"/>
      <c r="H103" s="96"/>
      <c r="I103" s="95"/>
      <c r="J103" s="96"/>
      <c r="K103" s="96"/>
      <c r="L103" s="96"/>
      <c r="M103" s="95"/>
      <c r="N103" s="96"/>
      <c r="O103" s="96"/>
      <c r="P103" s="96"/>
      <c r="Q103" s="96"/>
      <c r="R103" s="96"/>
      <c r="S103" s="96"/>
    </row>
    <row r="104" spans="1:19">
      <c r="A104" s="96"/>
      <c r="B104" s="96"/>
      <c r="C104" s="96"/>
      <c r="D104" s="96"/>
      <c r="F104" s="96"/>
      <c r="H104" s="96"/>
      <c r="I104" s="95"/>
      <c r="J104" s="96"/>
      <c r="K104" s="96"/>
      <c r="L104" s="96"/>
      <c r="M104" s="95"/>
      <c r="N104" s="96"/>
      <c r="O104" s="96"/>
      <c r="P104" s="96"/>
      <c r="Q104" s="96"/>
      <c r="R104" s="96"/>
      <c r="S104" s="96"/>
    </row>
    <row r="105" spans="1:19">
      <c r="A105" s="96"/>
      <c r="B105" s="96"/>
      <c r="C105" s="96"/>
      <c r="D105" s="96"/>
      <c r="F105" s="96"/>
      <c r="H105" s="96"/>
      <c r="I105" s="95"/>
      <c r="J105" s="96"/>
      <c r="K105" s="96"/>
      <c r="L105" s="96"/>
      <c r="M105" s="95"/>
      <c r="N105" s="96"/>
      <c r="O105" s="96"/>
      <c r="P105" s="96"/>
      <c r="Q105" s="96"/>
      <c r="R105" s="96"/>
      <c r="S105" s="96"/>
    </row>
    <row r="106" spans="1:19">
      <c r="A106" s="96"/>
      <c r="B106" s="96"/>
      <c r="C106" s="96"/>
      <c r="D106" s="96"/>
      <c r="F106" s="96"/>
      <c r="H106" s="96"/>
      <c r="I106" s="95"/>
      <c r="J106" s="96"/>
      <c r="K106" s="96"/>
      <c r="L106" s="96"/>
      <c r="M106" s="95"/>
      <c r="N106" s="96"/>
      <c r="O106" s="96"/>
      <c r="P106" s="96"/>
      <c r="Q106" s="96"/>
      <c r="R106" s="96"/>
      <c r="S106" s="96"/>
    </row>
    <row r="107" spans="1:19">
      <c r="A107" s="96"/>
      <c r="B107" s="96"/>
      <c r="C107" s="96"/>
      <c r="D107" s="96"/>
      <c r="F107" s="96"/>
      <c r="H107" s="96"/>
      <c r="I107" s="95"/>
      <c r="J107" s="96"/>
      <c r="K107" s="96"/>
      <c r="L107" s="96"/>
      <c r="M107" s="95"/>
      <c r="N107" s="96"/>
      <c r="O107" s="96"/>
      <c r="P107" s="96"/>
      <c r="Q107" s="96"/>
      <c r="R107" s="96"/>
      <c r="S107" s="96"/>
    </row>
    <row r="108" spans="1:19">
      <c r="A108" s="96"/>
      <c r="B108" s="96"/>
      <c r="C108" s="96"/>
      <c r="D108" s="96"/>
      <c r="F108" s="96"/>
      <c r="H108" s="96"/>
      <c r="I108" s="95"/>
      <c r="J108" s="96"/>
      <c r="K108" s="96"/>
      <c r="L108" s="96"/>
      <c r="M108" s="95"/>
      <c r="N108" s="96"/>
      <c r="O108" s="96"/>
      <c r="P108" s="96"/>
      <c r="Q108" s="96"/>
      <c r="R108" s="96"/>
      <c r="S108" s="96"/>
    </row>
    <row r="109" spans="1:19">
      <c r="A109" s="96"/>
      <c r="B109" s="96"/>
      <c r="C109" s="96"/>
      <c r="D109" s="96"/>
      <c r="F109" s="96"/>
      <c r="H109" s="96"/>
      <c r="I109" s="95"/>
      <c r="J109" s="96"/>
      <c r="K109" s="96"/>
      <c r="L109" s="96"/>
      <c r="M109" s="95"/>
      <c r="N109" s="96"/>
      <c r="O109" s="96"/>
      <c r="P109" s="96"/>
      <c r="Q109" s="96"/>
      <c r="R109" s="96"/>
      <c r="S109" s="96"/>
    </row>
    <row r="110" spans="1:19">
      <c r="A110" s="96"/>
      <c r="B110" s="96"/>
      <c r="C110" s="96"/>
      <c r="D110" s="96"/>
      <c r="F110" s="96"/>
      <c r="H110" s="96"/>
      <c r="I110" s="95"/>
      <c r="J110" s="96"/>
      <c r="K110" s="96"/>
      <c r="L110" s="96"/>
      <c r="M110" s="95"/>
      <c r="N110" s="96"/>
      <c r="O110" s="96"/>
      <c r="P110" s="96"/>
      <c r="Q110" s="96"/>
      <c r="R110" s="96"/>
      <c r="S110" s="96"/>
    </row>
    <row r="111" spans="1:19">
      <c r="A111" s="96"/>
      <c r="B111" s="96"/>
      <c r="C111" s="96"/>
      <c r="D111" s="96"/>
      <c r="F111" s="96"/>
      <c r="H111" s="96"/>
      <c r="I111" s="95"/>
      <c r="J111" s="96"/>
      <c r="K111" s="96"/>
      <c r="L111" s="96"/>
      <c r="M111" s="95"/>
      <c r="N111" s="96"/>
      <c r="O111" s="96"/>
      <c r="P111" s="96"/>
      <c r="Q111" s="96"/>
      <c r="R111" s="96"/>
      <c r="S111" s="96"/>
    </row>
    <row r="112" spans="1:19">
      <c r="A112" s="96"/>
      <c r="B112" s="96"/>
      <c r="C112" s="96"/>
      <c r="D112" s="96"/>
      <c r="F112" s="96"/>
      <c r="H112" s="96"/>
      <c r="I112" s="95"/>
      <c r="J112" s="96"/>
      <c r="K112" s="96"/>
      <c r="L112" s="96"/>
      <c r="M112" s="95"/>
      <c r="N112" s="96"/>
      <c r="O112" s="96"/>
      <c r="P112" s="96"/>
      <c r="Q112" s="96"/>
      <c r="R112" s="96"/>
      <c r="S112" s="96"/>
    </row>
    <row r="113" spans="1:19">
      <c r="A113" s="96"/>
      <c r="B113" s="96"/>
      <c r="C113" s="96"/>
      <c r="D113" s="96"/>
      <c r="F113" s="96"/>
      <c r="H113" s="96"/>
      <c r="I113" s="95"/>
      <c r="J113" s="96"/>
      <c r="K113" s="96"/>
      <c r="L113" s="96"/>
      <c r="M113" s="95"/>
      <c r="N113" s="96"/>
      <c r="O113" s="96"/>
      <c r="P113" s="96"/>
      <c r="Q113" s="96"/>
      <c r="R113" s="96"/>
      <c r="S113" s="96"/>
    </row>
    <row r="114" spans="1:19">
      <c r="A114" s="96"/>
      <c r="B114" s="96"/>
      <c r="C114" s="96"/>
      <c r="D114" s="96"/>
      <c r="F114" s="96"/>
      <c r="H114" s="96"/>
      <c r="I114" s="95"/>
      <c r="J114" s="96"/>
      <c r="K114" s="96"/>
      <c r="L114" s="96"/>
      <c r="M114" s="95"/>
      <c r="N114" s="96"/>
      <c r="O114" s="96"/>
      <c r="P114" s="96"/>
      <c r="Q114" s="96"/>
      <c r="R114" s="96"/>
      <c r="S114" s="96"/>
    </row>
    <row r="115" spans="1:19">
      <c r="A115" s="96"/>
      <c r="B115" s="96"/>
      <c r="C115" s="96"/>
      <c r="D115" s="96"/>
      <c r="F115" s="96"/>
      <c r="H115" s="96"/>
      <c r="I115" s="95"/>
      <c r="J115" s="96"/>
      <c r="K115" s="96"/>
      <c r="L115" s="96"/>
      <c r="M115" s="95"/>
      <c r="N115" s="96"/>
      <c r="O115" s="96"/>
      <c r="P115" s="96"/>
      <c r="Q115" s="96"/>
      <c r="R115" s="96"/>
      <c r="S115" s="96"/>
    </row>
    <row r="116" spans="1:19">
      <c r="A116" s="96"/>
      <c r="B116" s="96"/>
      <c r="C116" s="96"/>
      <c r="D116" s="96"/>
      <c r="F116" s="96"/>
      <c r="H116" s="96"/>
      <c r="I116" s="95"/>
      <c r="J116" s="96"/>
      <c r="K116" s="96"/>
      <c r="L116" s="96"/>
      <c r="M116" s="95"/>
      <c r="N116" s="96"/>
      <c r="O116" s="96"/>
      <c r="P116" s="96"/>
      <c r="Q116" s="96"/>
      <c r="R116" s="96"/>
      <c r="S116" s="96"/>
    </row>
    <row r="117" spans="1:19">
      <c r="A117" s="96"/>
      <c r="B117" s="96"/>
      <c r="C117" s="96"/>
      <c r="D117" s="96"/>
      <c r="F117" s="96"/>
      <c r="H117" s="96"/>
      <c r="I117" s="95"/>
      <c r="J117" s="96"/>
      <c r="K117" s="96"/>
      <c r="L117" s="96"/>
      <c r="M117" s="95"/>
      <c r="N117" s="96"/>
      <c r="O117" s="96"/>
      <c r="P117" s="96"/>
      <c r="Q117" s="96"/>
      <c r="R117" s="96"/>
      <c r="S117" s="96"/>
    </row>
    <row r="118" spans="1:19">
      <c r="A118" s="96"/>
      <c r="B118" s="96"/>
      <c r="C118" s="96"/>
      <c r="D118" s="96"/>
      <c r="F118" s="96"/>
      <c r="H118" s="96"/>
      <c r="I118" s="95"/>
      <c r="J118" s="96"/>
      <c r="K118" s="96"/>
      <c r="L118" s="96"/>
      <c r="M118" s="95"/>
      <c r="N118" s="96"/>
      <c r="O118" s="96"/>
      <c r="P118" s="96"/>
      <c r="Q118" s="96"/>
      <c r="R118" s="96"/>
      <c r="S118" s="96"/>
    </row>
    <row r="119" spans="1:19">
      <c r="A119" s="96"/>
      <c r="B119" s="96"/>
      <c r="C119" s="96"/>
      <c r="D119" s="96"/>
      <c r="F119" s="96"/>
      <c r="H119" s="96"/>
      <c r="I119" s="95"/>
      <c r="J119" s="96"/>
      <c r="K119" s="96"/>
      <c r="L119" s="96"/>
      <c r="M119" s="95"/>
      <c r="N119" s="96"/>
      <c r="O119" s="96"/>
      <c r="P119" s="96"/>
      <c r="Q119" s="96"/>
      <c r="R119" s="96"/>
      <c r="S119" s="96"/>
    </row>
    <row r="120" spans="1:19">
      <c r="A120" s="96"/>
      <c r="B120" s="96"/>
      <c r="C120" s="96"/>
      <c r="D120" s="96"/>
      <c r="F120" s="96"/>
      <c r="H120" s="96"/>
      <c r="I120" s="95"/>
      <c r="J120" s="96"/>
      <c r="K120" s="96"/>
      <c r="L120" s="96"/>
      <c r="M120" s="95"/>
      <c r="N120" s="96"/>
      <c r="O120" s="96"/>
      <c r="P120" s="96"/>
      <c r="Q120" s="96"/>
      <c r="R120" s="96"/>
      <c r="S120" s="96"/>
    </row>
    <row r="121" spans="1:19">
      <c r="A121" s="96"/>
      <c r="B121" s="96"/>
      <c r="C121" s="96"/>
      <c r="D121" s="96"/>
      <c r="F121" s="96"/>
      <c r="H121" s="96"/>
      <c r="I121" s="95"/>
      <c r="J121" s="96"/>
      <c r="K121" s="96"/>
      <c r="L121" s="96"/>
      <c r="M121" s="95"/>
      <c r="N121" s="96"/>
      <c r="O121" s="96"/>
      <c r="P121" s="96"/>
      <c r="Q121" s="96"/>
      <c r="R121" s="96"/>
      <c r="S121" s="96"/>
    </row>
    <row r="122" spans="1:19">
      <c r="A122" s="96"/>
      <c r="B122" s="96"/>
      <c r="C122" s="96"/>
      <c r="D122" s="96"/>
      <c r="F122" s="96"/>
      <c r="H122" s="96"/>
      <c r="I122" s="95"/>
      <c r="J122" s="96"/>
      <c r="K122" s="96"/>
      <c r="L122" s="96"/>
      <c r="M122" s="95"/>
      <c r="N122" s="96"/>
      <c r="O122" s="96"/>
      <c r="P122" s="96"/>
      <c r="Q122" s="96"/>
      <c r="R122" s="96"/>
      <c r="S122" s="96"/>
    </row>
    <row r="123" spans="1:19">
      <c r="A123" s="96"/>
      <c r="B123" s="96"/>
      <c r="C123" s="96"/>
      <c r="D123" s="96"/>
      <c r="F123" s="96"/>
      <c r="H123" s="96"/>
      <c r="I123" s="95"/>
      <c r="J123" s="96"/>
      <c r="K123" s="96"/>
      <c r="L123" s="96"/>
      <c r="M123" s="95"/>
      <c r="N123" s="96"/>
      <c r="O123" s="96"/>
      <c r="P123" s="96"/>
      <c r="Q123" s="96"/>
      <c r="R123" s="96"/>
      <c r="S123" s="96"/>
    </row>
    <row r="124" spans="1:19">
      <c r="A124" s="96"/>
      <c r="B124" s="96"/>
      <c r="C124" s="96"/>
      <c r="D124" s="96"/>
      <c r="F124" s="96"/>
      <c r="H124" s="96"/>
      <c r="I124" s="95"/>
      <c r="J124" s="96"/>
      <c r="K124" s="96"/>
      <c r="L124" s="96"/>
      <c r="M124" s="95"/>
      <c r="N124" s="96"/>
      <c r="O124" s="96"/>
      <c r="P124" s="96"/>
      <c r="Q124" s="96"/>
      <c r="R124" s="96"/>
      <c r="S124" s="96"/>
    </row>
    <row r="125" spans="1:19">
      <c r="A125" s="96"/>
      <c r="B125" s="96"/>
      <c r="C125" s="96"/>
      <c r="D125" s="96"/>
      <c r="F125" s="96"/>
      <c r="H125" s="96"/>
      <c r="I125" s="95"/>
      <c r="J125" s="96"/>
      <c r="K125" s="96"/>
      <c r="L125" s="96"/>
      <c r="M125" s="95"/>
      <c r="N125" s="96"/>
      <c r="O125" s="96"/>
      <c r="P125" s="96"/>
      <c r="Q125" s="96"/>
      <c r="R125" s="96"/>
      <c r="S125" s="96"/>
    </row>
    <row r="126" spans="1:19">
      <c r="A126" s="96"/>
      <c r="B126" s="96"/>
      <c r="C126" s="96"/>
      <c r="D126" s="96"/>
      <c r="F126" s="96"/>
      <c r="H126" s="96"/>
      <c r="I126" s="95"/>
      <c r="J126" s="96"/>
      <c r="K126" s="96"/>
      <c r="L126" s="96"/>
      <c r="M126" s="95"/>
      <c r="N126" s="96"/>
      <c r="O126" s="96"/>
      <c r="P126" s="96"/>
      <c r="Q126" s="96"/>
      <c r="R126" s="96"/>
      <c r="S126" s="96"/>
    </row>
    <row r="127" spans="1:19">
      <c r="A127" s="96"/>
      <c r="B127" s="96"/>
      <c r="C127" s="96"/>
      <c r="D127" s="96"/>
      <c r="F127" s="96"/>
      <c r="H127" s="96"/>
      <c r="I127" s="95"/>
      <c r="J127" s="96"/>
      <c r="K127" s="96"/>
      <c r="L127" s="96"/>
      <c r="M127" s="95"/>
      <c r="N127" s="96"/>
      <c r="O127" s="96"/>
      <c r="P127" s="96"/>
      <c r="Q127" s="96"/>
      <c r="R127" s="96"/>
      <c r="S127" s="96"/>
    </row>
    <row r="128" spans="1:19">
      <c r="A128" s="96"/>
      <c r="B128" s="96"/>
      <c r="C128" s="96"/>
      <c r="D128" s="96"/>
      <c r="F128" s="96"/>
      <c r="H128" s="96"/>
      <c r="I128" s="95"/>
      <c r="J128" s="96"/>
      <c r="K128" s="96"/>
      <c r="L128" s="96"/>
      <c r="M128" s="95"/>
      <c r="N128" s="96"/>
      <c r="O128" s="96"/>
      <c r="P128" s="96"/>
      <c r="Q128" s="96"/>
      <c r="R128" s="96"/>
      <c r="S128" s="96"/>
    </row>
    <row r="129" spans="1:19">
      <c r="A129" s="96"/>
      <c r="B129" s="96"/>
      <c r="C129" s="96"/>
      <c r="D129" s="96"/>
      <c r="F129" s="96"/>
      <c r="H129" s="96"/>
      <c r="I129" s="95"/>
      <c r="J129" s="96"/>
      <c r="K129" s="96"/>
      <c r="L129" s="96"/>
      <c r="M129" s="95"/>
      <c r="N129" s="96"/>
      <c r="O129" s="96"/>
      <c r="P129" s="96"/>
      <c r="Q129" s="96"/>
      <c r="R129" s="96"/>
      <c r="S129" s="96"/>
    </row>
    <row r="130" spans="1:19">
      <c r="A130" s="96"/>
      <c r="B130" s="96"/>
      <c r="C130" s="96"/>
      <c r="D130" s="96"/>
      <c r="F130" s="96"/>
      <c r="H130" s="96"/>
      <c r="I130" s="95"/>
      <c r="J130" s="96"/>
      <c r="K130" s="96"/>
      <c r="L130" s="96"/>
      <c r="M130" s="95"/>
      <c r="N130" s="96"/>
      <c r="O130" s="96"/>
      <c r="P130" s="96"/>
      <c r="Q130" s="96"/>
      <c r="R130" s="96"/>
      <c r="S130" s="96"/>
    </row>
    <row r="131" spans="1:19">
      <c r="A131" s="96"/>
      <c r="B131" s="96"/>
      <c r="C131" s="96"/>
      <c r="D131" s="96"/>
      <c r="F131" s="96"/>
      <c r="H131" s="96"/>
      <c r="I131" s="95"/>
      <c r="J131" s="96"/>
      <c r="K131" s="96"/>
      <c r="L131" s="96"/>
      <c r="M131" s="95"/>
      <c r="N131" s="96"/>
      <c r="O131" s="96"/>
      <c r="P131" s="96"/>
      <c r="Q131" s="96"/>
      <c r="R131" s="96"/>
      <c r="S131" s="96"/>
    </row>
    <row r="132" spans="1:19">
      <c r="A132" s="96"/>
      <c r="B132" s="96"/>
      <c r="C132" s="96"/>
      <c r="D132" s="96"/>
      <c r="F132" s="96"/>
      <c r="H132" s="96"/>
      <c r="I132" s="95"/>
      <c r="J132" s="96"/>
      <c r="K132" s="96"/>
      <c r="L132" s="96"/>
      <c r="M132" s="95"/>
      <c r="N132" s="96"/>
      <c r="O132" s="96"/>
      <c r="P132" s="96"/>
      <c r="Q132" s="96"/>
      <c r="R132" s="96"/>
      <c r="S132" s="96"/>
    </row>
    <row r="133" spans="1:19">
      <c r="A133" s="96"/>
      <c r="B133" s="96"/>
      <c r="C133" s="96"/>
      <c r="D133" s="96"/>
      <c r="F133" s="96"/>
      <c r="H133" s="96"/>
      <c r="I133" s="95"/>
      <c r="J133" s="96"/>
      <c r="K133" s="96"/>
      <c r="L133" s="96"/>
      <c r="M133" s="95"/>
      <c r="N133" s="96"/>
      <c r="O133" s="96"/>
      <c r="P133" s="96"/>
      <c r="Q133" s="96"/>
      <c r="R133" s="96"/>
      <c r="S133" s="96"/>
    </row>
    <row r="134" spans="1:19">
      <c r="A134" s="96"/>
      <c r="B134" s="96"/>
      <c r="C134" s="96"/>
      <c r="D134" s="96"/>
      <c r="F134" s="96"/>
      <c r="H134" s="96"/>
      <c r="I134" s="95"/>
      <c r="J134" s="96"/>
      <c r="K134" s="96"/>
      <c r="L134" s="96"/>
      <c r="M134" s="95"/>
      <c r="N134" s="96"/>
      <c r="O134" s="96"/>
      <c r="P134" s="96"/>
      <c r="Q134" s="96"/>
      <c r="R134" s="96"/>
      <c r="S134" s="96"/>
    </row>
    <row r="135" spans="1:19">
      <c r="A135" s="96"/>
      <c r="B135" s="96"/>
      <c r="C135" s="96"/>
      <c r="D135" s="96"/>
      <c r="F135" s="96"/>
      <c r="H135" s="96"/>
      <c r="I135" s="95"/>
      <c r="J135" s="96"/>
      <c r="K135" s="96"/>
      <c r="L135" s="96"/>
      <c r="M135" s="95"/>
      <c r="N135" s="96"/>
      <c r="O135" s="96"/>
      <c r="P135" s="96"/>
      <c r="Q135" s="96"/>
      <c r="R135" s="96"/>
      <c r="S135" s="96"/>
    </row>
    <row r="136" spans="1:19">
      <c r="A136" s="96"/>
      <c r="B136" s="96"/>
      <c r="C136" s="96"/>
      <c r="D136" s="96"/>
      <c r="F136" s="96"/>
      <c r="H136" s="96"/>
      <c r="I136" s="95"/>
      <c r="J136" s="96"/>
      <c r="K136" s="96"/>
      <c r="L136" s="96"/>
      <c r="M136" s="95"/>
      <c r="N136" s="96"/>
      <c r="O136" s="96"/>
      <c r="P136" s="96"/>
      <c r="Q136" s="96"/>
      <c r="R136" s="96"/>
      <c r="S136" s="96"/>
    </row>
    <row r="137" spans="1:19">
      <c r="A137" s="96"/>
      <c r="B137" s="96"/>
      <c r="C137" s="96"/>
      <c r="D137" s="96"/>
      <c r="F137" s="96"/>
      <c r="H137" s="96"/>
      <c r="I137" s="95"/>
      <c r="J137" s="96"/>
      <c r="K137" s="96"/>
      <c r="L137" s="96"/>
      <c r="M137" s="95"/>
      <c r="N137" s="96"/>
      <c r="O137" s="96"/>
      <c r="P137" s="96"/>
      <c r="Q137" s="96"/>
      <c r="R137" s="96"/>
      <c r="S137" s="96"/>
    </row>
    <row r="138" spans="1:19">
      <c r="A138" s="96"/>
      <c r="B138" s="96"/>
      <c r="C138" s="96"/>
      <c r="D138" s="96"/>
      <c r="F138" s="96"/>
      <c r="H138" s="96"/>
      <c r="I138" s="95"/>
      <c r="J138" s="96"/>
      <c r="K138" s="96"/>
      <c r="L138" s="96"/>
      <c r="M138" s="95"/>
      <c r="N138" s="96"/>
      <c r="O138" s="96"/>
      <c r="P138" s="96"/>
      <c r="Q138" s="96"/>
      <c r="R138" s="96"/>
      <c r="S138" s="96"/>
    </row>
    <row r="139" spans="1:19">
      <c r="A139" s="96"/>
      <c r="B139" s="96"/>
      <c r="C139" s="96"/>
      <c r="D139" s="96"/>
      <c r="F139" s="96"/>
      <c r="H139" s="96"/>
      <c r="I139" s="95"/>
      <c r="J139" s="96"/>
      <c r="K139" s="96"/>
      <c r="L139" s="96"/>
      <c r="M139" s="95"/>
      <c r="N139" s="96"/>
      <c r="O139" s="96"/>
      <c r="P139" s="96"/>
      <c r="Q139" s="96"/>
      <c r="R139" s="96"/>
      <c r="S139" s="96"/>
    </row>
    <row r="140" spans="1:19">
      <c r="A140" s="96"/>
      <c r="B140" s="96"/>
      <c r="C140" s="96"/>
      <c r="D140" s="96"/>
      <c r="F140" s="96"/>
      <c r="H140" s="96"/>
      <c r="I140" s="95"/>
      <c r="J140" s="96"/>
      <c r="K140" s="96"/>
      <c r="L140" s="96"/>
      <c r="M140" s="95"/>
      <c r="N140" s="96"/>
      <c r="O140" s="96"/>
      <c r="P140" s="96"/>
      <c r="Q140" s="96"/>
      <c r="R140" s="96"/>
      <c r="S140" s="96"/>
    </row>
    <row r="141" spans="1:19">
      <c r="A141" s="96"/>
      <c r="B141" s="96"/>
      <c r="C141" s="96"/>
      <c r="D141" s="96"/>
      <c r="F141" s="96"/>
      <c r="H141" s="96"/>
      <c r="I141" s="95"/>
      <c r="J141" s="96"/>
      <c r="K141" s="96"/>
      <c r="L141" s="96"/>
      <c r="M141" s="95"/>
      <c r="N141" s="96"/>
      <c r="O141" s="96"/>
      <c r="P141" s="96"/>
      <c r="Q141" s="96"/>
      <c r="R141" s="96"/>
      <c r="S141" s="96"/>
    </row>
    <row r="142" spans="1:19">
      <c r="A142" s="96"/>
      <c r="B142" s="96"/>
      <c r="C142" s="96"/>
      <c r="D142" s="96"/>
      <c r="F142" s="96"/>
      <c r="H142" s="96"/>
      <c r="I142" s="95"/>
      <c r="J142" s="96"/>
      <c r="K142" s="96"/>
      <c r="L142" s="96"/>
      <c r="M142" s="95"/>
      <c r="N142" s="96"/>
      <c r="O142" s="96"/>
      <c r="P142" s="96"/>
      <c r="Q142" s="96"/>
      <c r="R142" s="96"/>
      <c r="S142" s="96"/>
    </row>
    <row r="143" spans="1:19">
      <c r="A143" s="96"/>
      <c r="B143" s="96"/>
      <c r="C143" s="96"/>
      <c r="D143" s="96"/>
      <c r="F143" s="96"/>
      <c r="H143" s="96"/>
      <c r="I143" s="95"/>
      <c r="J143" s="96"/>
      <c r="K143" s="96"/>
      <c r="L143" s="96"/>
      <c r="M143" s="95"/>
      <c r="N143" s="96"/>
      <c r="O143" s="96"/>
      <c r="P143" s="96"/>
      <c r="Q143" s="96"/>
      <c r="R143" s="96"/>
      <c r="S143" s="96"/>
    </row>
    <row r="144" spans="1:19">
      <c r="A144" s="96"/>
      <c r="B144" s="96"/>
      <c r="C144" s="96"/>
      <c r="D144" s="96"/>
      <c r="F144" s="96"/>
      <c r="H144" s="96"/>
      <c r="I144" s="95"/>
      <c r="J144" s="96"/>
      <c r="K144" s="96"/>
      <c r="L144" s="96"/>
      <c r="M144" s="95"/>
      <c r="N144" s="96"/>
      <c r="O144" s="96"/>
      <c r="P144" s="96"/>
      <c r="Q144" s="96"/>
      <c r="R144" s="96"/>
      <c r="S144" s="96"/>
    </row>
    <row r="145" spans="1:19">
      <c r="A145" s="96"/>
      <c r="B145" s="96"/>
      <c r="C145" s="96"/>
      <c r="D145" s="96"/>
      <c r="F145" s="96"/>
      <c r="H145" s="96"/>
      <c r="I145" s="95"/>
      <c r="J145" s="96"/>
      <c r="K145" s="96"/>
      <c r="L145" s="96"/>
      <c r="M145" s="95"/>
      <c r="N145" s="96"/>
      <c r="O145" s="96"/>
      <c r="P145" s="96"/>
      <c r="Q145" s="96"/>
      <c r="R145" s="96"/>
      <c r="S145" s="96"/>
    </row>
    <row r="146" spans="1:19">
      <c r="A146" s="96"/>
      <c r="B146" s="96"/>
      <c r="C146" s="96"/>
      <c r="D146" s="96"/>
      <c r="F146" s="96"/>
      <c r="H146" s="96"/>
      <c r="I146" s="95"/>
      <c r="J146" s="96"/>
      <c r="K146" s="96"/>
      <c r="L146" s="96"/>
      <c r="M146" s="95"/>
      <c r="N146" s="96"/>
      <c r="O146" s="96"/>
      <c r="P146" s="96"/>
      <c r="Q146" s="96"/>
      <c r="R146" s="96"/>
      <c r="S146" s="96"/>
    </row>
    <row r="147" spans="1:19">
      <c r="A147" s="96"/>
      <c r="B147" s="96"/>
      <c r="C147" s="96"/>
      <c r="D147" s="96"/>
      <c r="F147" s="96"/>
      <c r="H147" s="96"/>
      <c r="I147" s="95"/>
      <c r="J147" s="96"/>
      <c r="K147" s="96"/>
      <c r="L147" s="96"/>
      <c r="M147" s="95"/>
      <c r="N147" s="96"/>
      <c r="O147" s="96"/>
      <c r="P147" s="96"/>
      <c r="Q147" s="96"/>
      <c r="R147" s="96"/>
      <c r="S147" s="96"/>
    </row>
    <row r="148" spans="1:19">
      <c r="A148" s="96"/>
      <c r="B148" s="96"/>
      <c r="C148" s="96"/>
      <c r="D148" s="96"/>
      <c r="F148" s="96"/>
      <c r="H148" s="96"/>
      <c r="I148" s="95"/>
      <c r="J148" s="96"/>
      <c r="K148" s="96"/>
      <c r="L148" s="96"/>
      <c r="M148" s="95"/>
      <c r="N148" s="96"/>
      <c r="O148" s="96"/>
      <c r="P148" s="96"/>
      <c r="Q148" s="96"/>
      <c r="R148" s="96"/>
      <c r="S148" s="96"/>
    </row>
    <row r="149" spans="1:19">
      <c r="A149" s="96"/>
      <c r="B149" s="96"/>
      <c r="C149" s="96"/>
      <c r="D149" s="96"/>
      <c r="F149" s="96"/>
      <c r="H149" s="96"/>
      <c r="I149" s="95"/>
      <c r="J149" s="96"/>
      <c r="K149" s="96"/>
      <c r="L149" s="96"/>
      <c r="M149" s="95"/>
      <c r="N149" s="96"/>
      <c r="O149" s="96"/>
      <c r="P149" s="96"/>
      <c r="Q149" s="96"/>
      <c r="R149" s="96"/>
      <c r="S149" s="96"/>
    </row>
    <row r="150" spans="1:19">
      <c r="A150" s="96"/>
      <c r="B150" s="96"/>
      <c r="C150" s="96"/>
      <c r="D150" s="96"/>
      <c r="F150" s="96"/>
      <c r="H150" s="96"/>
      <c r="I150" s="95"/>
      <c r="J150" s="96"/>
      <c r="K150" s="96"/>
      <c r="L150" s="96"/>
      <c r="M150" s="95"/>
      <c r="N150" s="96"/>
      <c r="O150" s="96"/>
      <c r="P150" s="96"/>
      <c r="Q150" s="96"/>
      <c r="R150" s="96"/>
      <c r="S150" s="96"/>
    </row>
    <row r="151" spans="1:19">
      <c r="A151" s="96"/>
      <c r="B151" s="96"/>
      <c r="C151" s="96"/>
      <c r="D151" s="96"/>
      <c r="F151" s="96"/>
      <c r="H151" s="96"/>
      <c r="I151" s="95"/>
      <c r="J151" s="96"/>
      <c r="K151" s="96"/>
      <c r="L151" s="96"/>
      <c r="M151" s="95"/>
      <c r="N151" s="96"/>
      <c r="O151" s="96"/>
      <c r="P151" s="96"/>
      <c r="Q151" s="96"/>
      <c r="R151" s="96"/>
      <c r="S151" s="96"/>
    </row>
    <row r="152" spans="1:19">
      <c r="A152" s="96"/>
      <c r="B152" s="96"/>
      <c r="C152" s="96"/>
      <c r="D152" s="96"/>
      <c r="F152" s="96"/>
      <c r="H152" s="96"/>
      <c r="I152" s="95"/>
      <c r="J152" s="96"/>
      <c r="K152" s="96"/>
      <c r="L152" s="96"/>
      <c r="M152" s="95"/>
      <c r="N152" s="96"/>
      <c r="O152" s="96"/>
      <c r="P152" s="96"/>
      <c r="Q152" s="96"/>
      <c r="R152" s="96"/>
      <c r="S152" s="96"/>
    </row>
    <row r="153" spans="1:19">
      <c r="A153" s="96"/>
      <c r="B153" s="96"/>
      <c r="C153" s="96"/>
      <c r="D153" s="96"/>
      <c r="F153" s="96"/>
      <c r="H153" s="96"/>
      <c r="I153" s="95"/>
      <c r="J153" s="96"/>
      <c r="K153" s="96"/>
      <c r="L153" s="96"/>
      <c r="M153" s="95"/>
      <c r="N153" s="96"/>
      <c r="O153" s="96"/>
      <c r="P153" s="96"/>
      <c r="Q153" s="96"/>
      <c r="R153" s="96"/>
      <c r="S153" s="96"/>
    </row>
    <row r="154" spans="1:19">
      <c r="A154" s="96"/>
      <c r="B154" s="96"/>
      <c r="C154" s="96"/>
      <c r="D154" s="96"/>
      <c r="F154" s="96"/>
      <c r="H154" s="96"/>
      <c r="I154" s="95"/>
      <c r="J154" s="96"/>
      <c r="K154" s="96"/>
      <c r="L154" s="96"/>
      <c r="M154" s="95"/>
      <c r="N154" s="96"/>
      <c r="O154" s="96"/>
      <c r="P154" s="96"/>
      <c r="Q154" s="96"/>
      <c r="R154" s="96"/>
      <c r="S154" s="96"/>
    </row>
    <row r="155" spans="1:19">
      <c r="A155" s="96"/>
      <c r="B155" s="96"/>
      <c r="C155" s="96"/>
      <c r="D155" s="96"/>
      <c r="F155" s="96"/>
      <c r="H155" s="96"/>
      <c r="I155" s="95"/>
      <c r="J155" s="96"/>
      <c r="K155" s="96"/>
      <c r="L155" s="96"/>
      <c r="M155" s="95"/>
      <c r="N155" s="96"/>
      <c r="O155" s="96"/>
      <c r="P155" s="96"/>
      <c r="Q155" s="96"/>
      <c r="R155" s="96"/>
      <c r="S155" s="96"/>
    </row>
    <row r="156" spans="1:19">
      <c r="A156" s="96"/>
      <c r="B156" s="96"/>
      <c r="C156" s="96"/>
      <c r="D156" s="96"/>
      <c r="F156" s="96"/>
      <c r="H156" s="96"/>
      <c r="I156" s="95"/>
      <c r="J156" s="96"/>
      <c r="K156" s="96"/>
      <c r="L156" s="96"/>
      <c r="M156" s="95"/>
      <c r="N156" s="96"/>
      <c r="O156" s="96"/>
      <c r="P156" s="96"/>
      <c r="Q156" s="96"/>
      <c r="R156" s="96"/>
      <c r="S156" s="96"/>
    </row>
    <row r="157" spans="1:19">
      <c r="A157" s="96"/>
      <c r="B157" s="96"/>
      <c r="C157" s="96"/>
      <c r="D157" s="96"/>
      <c r="F157" s="96"/>
      <c r="H157" s="96"/>
      <c r="I157" s="95"/>
      <c r="J157" s="96"/>
      <c r="K157" s="96"/>
      <c r="L157" s="96"/>
      <c r="M157" s="95"/>
      <c r="N157" s="96"/>
      <c r="O157" s="96"/>
      <c r="P157" s="96"/>
      <c r="Q157" s="96"/>
      <c r="R157" s="96"/>
      <c r="S157" s="96"/>
    </row>
    <row r="158" spans="1:19">
      <c r="A158" s="96"/>
      <c r="B158" s="96"/>
      <c r="C158" s="96"/>
      <c r="D158" s="96"/>
      <c r="F158" s="96"/>
      <c r="H158" s="96"/>
      <c r="I158" s="95"/>
      <c r="J158" s="96"/>
      <c r="K158" s="96"/>
      <c r="L158" s="96"/>
      <c r="M158" s="95"/>
      <c r="N158" s="96"/>
      <c r="O158" s="96"/>
      <c r="P158" s="96"/>
      <c r="Q158" s="96"/>
      <c r="R158" s="96"/>
      <c r="S158" s="96"/>
    </row>
    <row r="159" spans="1:19">
      <c r="A159" s="96"/>
      <c r="B159" s="96"/>
      <c r="C159" s="96"/>
      <c r="D159" s="96"/>
      <c r="F159" s="96"/>
      <c r="H159" s="96"/>
      <c r="I159" s="95"/>
      <c r="J159" s="96"/>
      <c r="K159" s="96"/>
      <c r="L159" s="96"/>
      <c r="M159" s="95"/>
      <c r="N159" s="96"/>
      <c r="O159" s="96"/>
      <c r="P159" s="96"/>
      <c r="Q159" s="96"/>
      <c r="R159" s="96"/>
      <c r="S159" s="96"/>
    </row>
    <row r="160" spans="1:19">
      <c r="A160" s="96"/>
      <c r="B160" s="96"/>
      <c r="C160" s="96"/>
      <c r="D160" s="96"/>
      <c r="F160" s="96"/>
      <c r="H160" s="96"/>
      <c r="I160" s="95"/>
      <c r="J160" s="96"/>
      <c r="K160" s="96"/>
      <c r="L160" s="96"/>
      <c r="M160" s="95"/>
      <c r="N160" s="96"/>
      <c r="O160" s="96"/>
      <c r="P160" s="96"/>
      <c r="Q160" s="96"/>
      <c r="R160" s="96"/>
      <c r="S160" s="96"/>
    </row>
    <row r="161" spans="1:19">
      <c r="A161" s="96"/>
      <c r="B161" s="96"/>
      <c r="C161" s="96"/>
      <c r="D161" s="96"/>
      <c r="F161" s="96"/>
      <c r="H161" s="96"/>
      <c r="I161" s="95"/>
      <c r="J161" s="96"/>
      <c r="K161" s="96"/>
      <c r="L161" s="96"/>
      <c r="M161" s="95"/>
      <c r="N161" s="96"/>
      <c r="O161" s="96"/>
      <c r="P161" s="96"/>
      <c r="Q161" s="96"/>
      <c r="R161" s="96"/>
      <c r="S161" s="96"/>
    </row>
    <row r="162" spans="1:19">
      <c r="A162" s="96"/>
      <c r="B162" s="96"/>
      <c r="C162" s="96"/>
      <c r="D162" s="96"/>
      <c r="F162" s="96"/>
      <c r="H162" s="96"/>
      <c r="I162" s="95"/>
      <c r="J162" s="96"/>
      <c r="K162" s="96"/>
      <c r="L162" s="96"/>
      <c r="M162" s="95"/>
      <c r="N162" s="96"/>
      <c r="O162" s="96"/>
      <c r="P162" s="96"/>
      <c r="Q162" s="96"/>
      <c r="R162" s="96"/>
      <c r="S162" s="96"/>
    </row>
    <row r="163" spans="1:19">
      <c r="A163" s="96"/>
      <c r="B163" s="96"/>
      <c r="C163" s="96"/>
      <c r="D163" s="96"/>
      <c r="F163" s="96"/>
      <c r="H163" s="96"/>
      <c r="I163" s="95"/>
      <c r="J163" s="96"/>
      <c r="K163" s="96"/>
      <c r="L163" s="96"/>
      <c r="M163" s="95"/>
      <c r="N163" s="96"/>
      <c r="O163" s="96"/>
      <c r="P163" s="96"/>
      <c r="Q163" s="96"/>
      <c r="R163" s="96"/>
      <c r="S163" s="96"/>
    </row>
    <row r="164" spans="1:19">
      <c r="A164" s="96"/>
      <c r="B164" s="96"/>
      <c r="C164" s="96"/>
      <c r="D164" s="96"/>
      <c r="F164" s="96"/>
      <c r="H164" s="96"/>
      <c r="I164" s="95"/>
      <c r="J164" s="96"/>
      <c r="K164" s="96"/>
      <c r="L164" s="96"/>
      <c r="M164" s="95"/>
      <c r="N164" s="96"/>
      <c r="O164" s="96"/>
      <c r="P164" s="96"/>
      <c r="Q164" s="96"/>
      <c r="R164" s="96"/>
      <c r="S164" s="96"/>
    </row>
    <row r="165" spans="1:19">
      <c r="A165" s="96"/>
      <c r="B165" s="96"/>
      <c r="C165" s="96"/>
      <c r="D165" s="96"/>
      <c r="F165" s="96"/>
      <c r="H165" s="96"/>
      <c r="I165" s="95"/>
      <c r="J165" s="96"/>
      <c r="K165" s="96"/>
      <c r="L165" s="96"/>
      <c r="M165" s="95"/>
      <c r="N165" s="96"/>
      <c r="O165" s="96"/>
      <c r="P165" s="96"/>
      <c r="Q165" s="96"/>
      <c r="R165" s="96"/>
      <c r="S165" s="96"/>
    </row>
    <row r="166" spans="1:19">
      <c r="A166" s="96"/>
      <c r="B166" s="96"/>
      <c r="C166" s="96"/>
      <c r="D166" s="96"/>
      <c r="F166" s="96"/>
      <c r="H166" s="96"/>
      <c r="I166" s="95"/>
      <c r="J166" s="96"/>
      <c r="K166" s="96"/>
      <c r="L166" s="96"/>
      <c r="M166" s="95"/>
      <c r="N166" s="96"/>
      <c r="O166" s="96"/>
      <c r="P166" s="96"/>
      <c r="Q166" s="96"/>
      <c r="R166" s="96"/>
      <c r="S166" s="96"/>
    </row>
    <row r="167" spans="1:19">
      <c r="A167" s="96"/>
      <c r="B167" s="96"/>
      <c r="C167" s="96"/>
      <c r="D167" s="96"/>
      <c r="F167" s="96"/>
      <c r="H167" s="96"/>
      <c r="I167" s="95"/>
      <c r="J167" s="96"/>
      <c r="K167" s="96"/>
      <c r="L167" s="96"/>
      <c r="M167" s="95"/>
      <c r="N167" s="96"/>
      <c r="O167" s="96"/>
      <c r="P167" s="96"/>
      <c r="Q167" s="96"/>
      <c r="R167" s="96"/>
      <c r="S167" s="96"/>
    </row>
    <row r="168" spans="1:19">
      <c r="A168" s="96"/>
      <c r="B168" s="96"/>
      <c r="C168" s="96"/>
      <c r="D168" s="96"/>
      <c r="F168" s="96"/>
      <c r="H168" s="96"/>
      <c r="I168" s="95"/>
      <c r="J168" s="96"/>
      <c r="K168" s="96"/>
      <c r="L168" s="96"/>
      <c r="M168" s="95"/>
      <c r="N168" s="96"/>
      <c r="O168" s="96"/>
      <c r="P168" s="96"/>
      <c r="Q168" s="96"/>
      <c r="R168" s="96"/>
      <c r="S168" s="96"/>
    </row>
    <row r="169" spans="1:19">
      <c r="A169" s="96"/>
      <c r="B169" s="96"/>
      <c r="C169" s="96"/>
      <c r="D169" s="96"/>
      <c r="F169" s="96"/>
      <c r="H169" s="96"/>
      <c r="I169" s="95"/>
      <c r="J169" s="96"/>
      <c r="K169" s="96"/>
      <c r="L169" s="96"/>
      <c r="M169" s="95"/>
      <c r="N169" s="96"/>
      <c r="O169" s="96"/>
      <c r="P169" s="96"/>
      <c r="Q169" s="96"/>
      <c r="R169" s="96"/>
      <c r="S169" s="96"/>
    </row>
    <row r="170" spans="1:19">
      <c r="A170" s="96"/>
      <c r="B170" s="96"/>
      <c r="C170" s="96"/>
      <c r="D170" s="96"/>
      <c r="F170" s="96"/>
      <c r="H170" s="96"/>
      <c r="I170" s="95"/>
      <c r="J170" s="96"/>
      <c r="K170" s="96"/>
      <c r="L170" s="96"/>
      <c r="M170" s="95"/>
      <c r="N170" s="96"/>
      <c r="O170" s="96"/>
      <c r="P170" s="96"/>
      <c r="Q170" s="96"/>
      <c r="R170" s="96"/>
      <c r="S170" s="96"/>
    </row>
    <row r="171" spans="1:19">
      <c r="A171" s="96"/>
      <c r="B171" s="96"/>
      <c r="C171" s="96"/>
      <c r="D171" s="96"/>
      <c r="F171" s="96"/>
      <c r="H171" s="96"/>
      <c r="I171" s="95"/>
      <c r="J171" s="96"/>
      <c r="K171" s="96"/>
      <c r="L171" s="96"/>
      <c r="M171" s="95"/>
      <c r="N171" s="96"/>
      <c r="O171" s="96"/>
      <c r="P171" s="96"/>
      <c r="Q171" s="96"/>
      <c r="R171" s="96"/>
      <c r="S171" s="96"/>
    </row>
    <row r="172" spans="1:19">
      <c r="A172" s="96"/>
      <c r="B172" s="96"/>
      <c r="C172" s="96"/>
      <c r="D172" s="96"/>
      <c r="F172" s="96"/>
      <c r="H172" s="96"/>
      <c r="I172" s="95"/>
      <c r="J172" s="96"/>
      <c r="K172" s="96"/>
      <c r="L172" s="96"/>
      <c r="M172" s="95"/>
      <c r="N172" s="96"/>
      <c r="O172" s="96"/>
      <c r="P172" s="96"/>
      <c r="Q172" s="96"/>
      <c r="R172" s="96"/>
      <c r="S172" s="96"/>
    </row>
    <row r="173" spans="1:19">
      <c r="A173" s="96"/>
      <c r="B173" s="96"/>
      <c r="C173" s="96"/>
      <c r="D173" s="96"/>
      <c r="F173" s="96"/>
      <c r="H173" s="96"/>
      <c r="I173" s="95"/>
      <c r="J173" s="96"/>
      <c r="K173" s="96"/>
      <c r="L173" s="96"/>
      <c r="M173" s="95"/>
      <c r="N173" s="96"/>
      <c r="O173" s="96"/>
      <c r="P173" s="96"/>
      <c r="Q173" s="96"/>
      <c r="R173" s="96"/>
      <c r="S173" s="96"/>
    </row>
    <row r="174" spans="1:19">
      <c r="A174" s="96"/>
      <c r="B174" s="96"/>
      <c r="C174" s="96"/>
      <c r="D174" s="96"/>
      <c r="F174" s="96"/>
      <c r="H174" s="96"/>
      <c r="I174" s="95"/>
      <c r="J174" s="96"/>
      <c r="K174" s="96"/>
      <c r="L174" s="96"/>
      <c r="M174" s="95"/>
      <c r="N174" s="96"/>
      <c r="O174" s="96"/>
      <c r="P174" s="96"/>
      <c r="Q174" s="96"/>
      <c r="R174" s="96"/>
      <c r="S174" s="96"/>
    </row>
    <row r="175" spans="1:19">
      <c r="A175" s="96"/>
      <c r="B175" s="96"/>
      <c r="C175" s="96"/>
      <c r="D175" s="96"/>
      <c r="F175" s="96"/>
      <c r="H175" s="96"/>
      <c r="I175" s="95"/>
      <c r="J175" s="96"/>
      <c r="K175" s="96"/>
      <c r="L175" s="96"/>
      <c r="M175" s="95"/>
      <c r="N175" s="96"/>
      <c r="O175" s="96"/>
      <c r="P175" s="96"/>
      <c r="Q175" s="96"/>
      <c r="R175" s="96"/>
      <c r="S175" s="96"/>
    </row>
    <row r="176" spans="1:19">
      <c r="A176" s="96"/>
      <c r="B176" s="96"/>
      <c r="C176" s="96"/>
      <c r="D176" s="96"/>
      <c r="F176" s="96"/>
      <c r="H176" s="96"/>
      <c r="I176" s="95"/>
      <c r="J176" s="96"/>
      <c r="K176" s="96"/>
      <c r="L176" s="96"/>
      <c r="M176" s="95"/>
      <c r="N176" s="96"/>
      <c r="O176" s="96"/>
      <c r="P176" s="96"/>
      <c r="Q176" s="96"/>
      <c r="R176" s="96"/>
      <c r="S176" s="96"/>
    </row>
    <row r="177" spans="1:19">
      <c r="A177" s="96"/>
      <c r="B177" s="96"/>
      <c r="C177" s="96"/>
      <c r="D177" s="96"/>
      <c r="F177" s="96"/>
      <c r="H177" s="96"/>
      <c r="I177" s="95"/>
      <c r="J177" s="96"/>
      <c r="K177" s="96"/>
      <c r="L177" s="96"/>
      <c r="M177" s="95"/>
      <c r="N177" s="96"/>
      <c r="O177" s="96"/>
      <c r="P177" s="96"/>
      <c r="Q177" s="96"/>
      <c r="R177" s="96"/>
      <c r="S177" s="96"/>
    </row>
    <row r="178" spans="1:19">
      <c r="A178" s="96"/>
      <c r="B178" s="96"/>
      <c r="C178" s="96"/>
      <c r="D178" s="96"/>
      <c r="F178" s="96"/>
      <c r="H178" s="96"/>
      <c r="I178" s="95"/>
      <c r="J178" s="96"/>
      <c r="K178" s="96"/>
      <c r="L178" s="96"/>
      <c r="M178" s="95"/>
      <c r="N178" s="96"/>
      <c r="O178" s="96"/>
      <c r="P178" s="96"/>
      <c r="Q178" s="96"/>
      <c r="R178" s="96"/>
      <c r="S178" s="96"/>
    </row>
    <row r="179" spans="1:19">
      <c r="A179" s="96"/>
      <c r="B179" s="96"/>
      <c r="C179" s="96"/>
      <c r="D179" s="96"/>
      <c r="F179" s="96"/>
      <c r="H179" s="96"/>
      <c r="I179" s="95"/>
      <c r="J179" s="96"/>
      <c r="K179" s="96"/>
      <c r="L179" s="96"/>
      <c r="M179" s="95"/>
      <c r="N179" s="96"/>
      <c r="O179" s="96"/>
      <c r="P179" s="96"/>
      <c r="Q179" s="96"/>
      <c r="R179" s="96"/>
      <c r="S179" s="96"/>
    </row>
    <row r="180" spans="1:19">
      <c r="A180" s="96"/>
      <c r="B180" s="96"/>
      <c r="C180" s="96"/>
      <c r="D180" s="96"/>
      <c r="F180" s="96"/>
      <c r="H180" s="96"/>
      <c r="I180" s="95"/>
      <c r="J180" s="96"/>
      <c r="K180" s="96"/>
      <c r="L180" s="96"/>
      <c r="M180" s="95"/>
      <c r="N180" s="96"/>
      <c r="O180" s="96"/>
      <c r="P180" s="96"/>
      <c r="Q180" s="96"/>
      <c r="R180" s="96"/>
      <c r="S180" s="96"/>
    </row>
    <row r="181" spans="1:19">
      <c r="A181" s="96"/>
      <c r="B181" s="96"/>
      <c r="C181" s="96"/>
      <c r="D181" s="96"/>
      <c r="F181" s="96"/>
      <c r="H181" s="96"/>
      <c r="I181" s="95"/>
      <c r="J181" s="96"/>
      <c r="K181" s="96"/>
      <c r="L181" s="96"/>
      <c r="M181" s="95"/>
      <c r="N181" s="96"/>
      <c r="O181" s="96"/>
      <c r="P181" s="96"/>
      <c r="Q181" s="96"/>
      <c r="R181" s="96"/>
      <c r="S181" s="96"/>
    </row>
    <row r="182" spans="1:19">
      <c r="A182" s="96"/>
      <c r="B182" s="96"/>
      <c r="C182" s="96"/>
      <c r="D182" s="96"/>
      <c r="F182" s="96"/>
      <c r="H182" s="96"/>
      <c r="I182" s="95"/>
      <c r="J182" s="96"/>
      <c r="K182" s="96"/>
      <c r="L182" s="96"/>
      <c r="M182" s="95"/>
      <c r="N182" s="96"/>
      <c r="O182" s="96"/>
      <c r="P182" s="96"/>
      <c r="Q182" s="96"/>
      <c r="R182" s="96"/>
      <c r="S182" s="96"/>
    </row>
    <row r="183" spans="1:19">
      <c r="A183" s="96"/>
      <c r="B183" s="96"/>
      <c r="C183" s="96"/>
      <c r="D183" s="96"/>
      <c r="F183" s="96"/>
      <c r="H183" s="96"/>
      <c r="I183" s="95"/>
      <c r="J183" s="96"/>
      <c r="K183" s="96"/>
      <c r="L183" s="96"/>
      <c r="M183" s="95"/>
      <c r="N183" s="96"/>
      <c r="O183" s="96"/>
      <c r="P183" s="96"/>
      <c r="Q183" s="96"/>
      <c r="R183" s="96"/>
      <c r="S183" s="96"/>
    </row>
    <row r="184" spans="1:19">
      <c r="A184" s="96"/>
      <c r="B184" s="96"/>
      <c r="C184" s="96"/>
      <c r="D184" s="96"/>
      <c r="F184" s="96"/>
      <c r="H184" s="96"/>
      <c r="I184" s="95"/>
      <c r="J184" s="96"/>
      <c r="K184" s="96"/>
      <c r="L184" s="96"/>
      <c r="M184" s="95"/>
      <c r="N184" s="96"/>
      <c r="O184" s="96"/>
      <c r="P184" s="96"/>
      <c r="Q184" s="96"/>
      <c r="R184" s="96"/>
      <c r="S184" s="96"/>
    </row>
    <row r="185" spans="1:19">
      <c r="A185" s="96"/>
      <c r="B185" s="96"/>
      <c r="C185" s="96"/>
      <c r="D185" s="96"/>
      <c r="F185" s="96"/>
      <c r="H185" s="96"/>
      <c r="I185" s="95"/>
      <c r="J185" s="96"/>
      <c r="K185" s="96"/>
      <c r="L185" s="96"/>
      <c r="M185" s="95"/>
      <c r="N185" s="96"/>
      <c r="O185" s="96"/>
      <c r="P185" s="96"/>
      <c r="Q185" s="96"/>
      <c r="R185" s="96"/>
      <c r="S185" s="96"/>
    </row>
    <row r="186" spans="1:19">
      <c r="A186" s="96"/>
      <c r="B186" s="96"/>
      <c r="C186" s="96"/>
      <c r="D186" s="96"/>
      <c r="F186" s="96"/>
      <c r="H186" s="96"/>
      <c r="I186" s="95"/>
      <c r="J186" s="96"/>
      <c r="K186" s="96"/>
      <c r="L186" s="96"/>
      <c r="M186" s="95"/>
      <c r="N186" s="96"/>
      <c r="O186" s="96"/>
      <c r="P186" s="96"/>
      <c r="Q186" s="96"/>
      <c r="R186" s="96"/>
      <c r="S186" s="96"/>
    </row>
    <row r="187" spans="1:19">
      <c r="A187" s="96"/>
      <c r="B187" s="96"/>
      <c r="C187" s="96"/>
      <c r="D187" s="96"/>
      <c r="F187" s="96"/>
      <c r="H187" s="96"/>
      <c r="I187" s="95"/>
      <c r="J187" s="96"/>
      <c r="K187" s="96"/>
      <c r="L187" s="96"/>
      <c r="M187" s="95"/>
      <c r="N187" s="96"/>
      <c r="O187" s="96"/>
      <c r="P187" s="96"/>
      <c r="Q187" s="96"/>
      <c r="R187" s="96"/>
      <c r="S187" s="96"/>
    </row>
    <row r="188" spans="1:19">
      <c r="A188" s="96"/>
      <c r="B188" s="96"/>
      <c r="C188" s="96"/>
      <c r="D188" s="96"/>
      <c r="F188" s="96"/>
      <c r="H188" s="96"/>
      <c r="I188" s="95"/>
      <c r="J188" s="96"/>
      <c r="K188" s="96"/>
      <c r="L188" s="96"/>
      <c r="M188" s="95"/>
      <c r="N188" s="96"/>
      <c r="O188" s="96"/>
      <c r="P188" s="96"/>
      <c r="Q188" s="96"/>
      <c r="R188" s="96"/>
      <c r="S188" s="96"/>
    </row>
    <row r="189" spans="1:19">
      <c r="A189" s="96"/>
      <c r="B189" s="96"/>
      <c r="C189" s="96"/>
      <c r="D189" s="96"/>
      <c r="F189" s="96"/>
      <c r="H189" s="96"/>
      <c r="I189" s="95"/>
      <c r="J189" s="96"/>
      <c r="K189" s="96"/>
      <c r="L189" s="96"/>
      <c r="M189" s="95"/>
      <c r="N189" s="96"/>
      <c r="O189" s="96"/>
      <c r="P189" s="96"/>
      <c r="Q189" s="96"/>
      <c r="R189" s="96"/>
      <c r="S189" s="96"/>
    </row>
    <row r="190" spans="1:19">
      <c r="A190" s="96"/>
      <c r="B190" s="96"/>
      <c r="C190" s="96"/>
      <c r="D190" s="96"/>
      <c r="F190" s="96"/>
      <c r="H190" s="96"/>
      <c r="I190" s="95"/>
      <c r="J190" s="96"/>
      <c r="K190" s="96"/>
      <c r="L190" s="96"/>
      <c r="M190" s="95"/>
      <c r="N190" s="96"/>
      <c r="O190" s="96"/>
      <c r="P190" s="96"/>
      <c r="Q190" s="96"/>
      <c r="R190" s="96"/>
      <c r="S190" s="96"/>
    </row>
    <row r="191" spans="1:19">
      <c r="A191" s="96"/>
      <c r="B191" s="96"/>
      <c r="C191" s="96"/>
      <c r="D191" s="96"/>
      <c r="F191" s="96"/>
      <c r="H191" s="96"/>
      <c r="I191" s="95"/>
      <c r="J191" s="96"/>
      <c r="K191" s="96"/>
      <c r="L191" s="96"/>
      <c r="M191" s="95"/>
      <c r="N191" s="96"/>
      <c r="O191" s="96"/>
      <c r="P191" s="96"/>
      <c r="Q191" s="96"/>
      <c r="R191" s="96"/>
      <c r="S191" s="96"/>
    </row>
    <row r="192" spans="1:19">
      <c r="A192" s="96"/>
      <c r="B192" s="96"/>
      <c r="C192" s="96"/>
      <c r="D192" s="96"/>
      <c r="F192" s="96"/>
      <c r="H192" s="96"/>
      <c r="I192" s="95"/>
      <c r="J192" s="96"/>
      <c r="K192" s="96"/>
      <c r="L192" s="96"/>
      <c r="M192" s="95"/>
      <c r="N192" s="96"/>
      <c r="O192" s="96"/>
      <c r="P192" s="96"/>
      <c r="Q192" s="96"/>
      <c r="R192" s="96"/>
      <c r="S192" s="96"/>
    </row>
    <row r="193" spans="1:19">
      <c r="A193" s="96"/>
      <c r="B193" s="96"/>
      <c r="C193" s="96"/>
      <c r="D193" s="96"/>
      <c r="F193" s="96"/>
      <c r="H193" s="96"/>
      <c r="I193" s="95"/>
      <c r="J193" s="96"/>
      <c r="K193" s="96"/>
      <c r="L193" s="96"/>
      <c r="M193" s="95"/>
      <c r="N193" s="96"/>
      <c r="O193" s="96"/>
      <c r="P193" s="96"/>
      <c r="Q193" s="96"/>
      <c r="R193" s="96"/>
      <c r="S193" s="96"/>
    </row>
    <row r="194" spans="1:19">
      <c r="A194" s="96"/>
      <c r="B194" s="96"/>
      <c r="C194" s="96"/>
      <c r="D194" s="96"/>
      <c r="F194" s="96"/>
      <c r="H194" s="96"/>
      <c r="I194" s="95"/>
      <c r="J194" s="96"/>
      <c r="K194" s="96"/>
      <c r="L194" s="96"/>
      <c r="M194" s="95"/>
      <c r="N194" s="96"/>
      <c r="O194" s="96"/>
      <c r="P194" s="96"/>
      <c r="Q194" s="96"/>
      <c r="R194" s="96"/>
      <c r="S194" s="96"/>
    </row>
    <row r="195" spans="1:19">
      <c r="A195" s="96"/>
      <c r="B195" s="96"/>
      <c r="C195" s="96"/>
      <c r="D195" s="96"/>
      <c r="F195" s="96"/>
      <c r="H195" s="96"/>
      <c r="I195" s="95"/>
      <c r="J195" s="96"/>
      <c r="K195" s="96"/>
      <c r="L195" s="96"/>
      <c r="M195" s="95"/>
      <c r="N195" s="96"/>
      <c r="O195" s="96"/>
      <c r="P195" s="96"/>
      <c r="Q195" s="96"/>
      <c r="R195" s="96"/>
      <c r="S195" s="96"/>
    </row>
    <row r="196" spans="1:19">
      <c r="A196" s="96"/>
      <c r="B196" s="96"/>
      <c r="C196" s="96"/>
      <c r="D196" s="96"/>
      <c r="F196" s="96"/>
      <c r="H196" s="96"/>
      <c r="I196" s="95"/>
      <c r="J196" s="96"/>
      <c r="K196" s="96"/>
      <c r="L196" s="96"/>
      <c r="M196" s="95"/>
      <c r="N196" s="96"/>
      <c r="O196" s="96"/>
      <c r="P196" s="96"/>
      <c r="Q196" s="96"/>
      <c r="R196" s="96"/>
      <c r="S196" s="96"/>
    </row>
    <row r="197" spans="1:19">
      <c r="A197" s="96"/>
      <c r="B197" s="96"/>
      <c r="C197" s="96"/>
      <c r="D197" s="96"/>
      <c r="F197" s="96"/>
      <c r="H197" s="96"/>
      <c r="I197" s="95"/>
      <c r="J197" s="96"/>
      <c r="K197" s="96"/>
      <c r="L197" s="96"/>
      <c r="M197" s="95"/>
      <c r="N197" s="96"/>
      <c r="O197" s="96"/>
      <c r="P197" s="96"/>
      <c r="Q197" s="96"/>
      <c r="R197" s="96"/>
      <c r="S197" s="96"/>
    </row>
    <row r="198" spans="1:19">
      <c r="A198" s="96"/>
      <c r="B198" s="96"/>
      <c r="C198" s="96"/>
      <c r="D198" s="96"/>
      <c r="F198" s="96"/>
      <c r="H198" s="96"/>
      <c r="I198" s="95"/>
      <c r="J198" s="96"/>
      <c r="K198" s="96"/>
      <c r="L198" s="96"/>
      <c r="M198" s="95"/>
      <c r="N198" s="96"/>
      <c r="O198" s="96"/>
      <c r="P198" s="96"/>
      <c r="Q198" s="96"/>
      <c r="R198" s="96"/>
      <c r="S198" s="96"/>
    </row>
    <row r="199" spans="1:19">
      <c r="A199" s="96"/>
      <c r="B199" s="96"/>
      <c r="C199" s="96"/>
      <c r="D199" s="96"/>
      <c r="F199" s="96"/>
      <c r="H199" s="96"/>
      <c r="I199" s="95"/>
      <c r="J199" s="96"/>
      <c r="K199" s="96"/>
      <c r="L199" s="96"/>
      <c r="M199" s="95"/>
      <c r="N199" s="96"/>
      <c r="O199" s="96"/>
      <c r="P199" s="96"/>
      <c r="Q199" s="96"/>
      <c r="R199" s="96"/>
      <c r="S199" s="96"/>
    </row>
    <row r="200" spans="1:19">
      <c r="A200" s="96"/>
      <c r="B200" s="96"/>
      <c r="C200" s="96"/>
      <c r="D200" s="96"/>
      <c r="F200" s="96"/>
      <c r="H200" s="96"/>
      <c r="I200" s="95"/>
      <c r="J200" s="96"/>
      <c r="K200" s="96"/>
      <c r="L200" s="96"/>
      <c r="M200" s="95"/>
      <c r="N200" s="96"/>
      <c r="O200" s="96"/>
      <c r="P200" s="96"/>
      <c r="Q200" s="96"/>
      <c r="R200" s="96"/>
      <c r="S200" s="96"/>
    </row>
    <row r="201" spans="1:19">
      <c r="A201" s="96"/>
      <c r="B201" s="96"/>
      <c r="C201" s="96"/>
      <c r="D201" s="96"/>
      <c r="F201" s="96"/>
      <c r="H201" s="96"/>
      <c r="I201" s="95"/>
      <c r="J201" s="96"/>
      <c r="K201" s="96"/>
      <c r="L201" s="96"/>
      <c r="M201" s="95"/>
      <c r="N201" s="96"/>
      <c r="O201" s="96"/>
      <c r="P201" s="96"/>
      <c r="Q201" s="96"/>
      <c r="R201" s="96"/>
      <c r="S201" s="96"/>
    </row>
    <row r="202" spans="1:19">
      <c r="A202" s="96"/>
      <c r="B202" s="96"/>
      <c r="C202" s="96"/>
      <c r="D202" s="96"/>
      <c r="F202" s="96"/>
      <c r="H202" s="96"/>
      <c r="I202" s="95"/>
      <c r="J202" s="96"/>
      <c r="K202" s="96"/>
      <c r="L202" s="96"/>
      <c r="M202" s="95"/>
      <c r="N202" s="96"/>
      <c r="O202" s="96"/>
      <c r="P202" s="96"/>
      <c r="Q202" s="96"/>
      <c r="R202" s="96"/>
      <c r="S202" s="96"/>
    </row>
    <row r="203" spans="1:19">
      <c r="A203" s="96"/>
      <c r="B203" s="96"/>
      <c r="C203" s="96"/>
      <c r="D203" s="96"/>
      <c r="F203" s="96"/>
      <c r="H203" s="96"/>
      <c r="I203" s="95"/>
      <c r="J203" s="96"/>
      <c r="K203" s="96"/>
      <c r="L203" s="96"/>
      <c r="M203" s="95"/>
      <c r="N203" s="96"/>
      <c r="O203" s="96"/>
      <c r="P203" s="96"/>
      <c r="Q203" s="96"/>
      <c r="R203" s="96"/>
      <c r="S203" s="96"/>
    </row>
    <row r="204" spans="1:19">
      <c r="A204" s="96"/>
      <c r="B204" s="96"/>
      <c r="C204" s="96"/>
      <c r="D204" s="96"/>
      <c r="F204" s="96"/>
      <c r="H204" s="96"/>
      <c r="I204" s="95"/>
      <c r="J204" s="96"/>
      <c r="K204" s="96"/>
      <c r="L204" s="96"/>
      <c r="M204" s="95"/>
      <c r="N204" s="96"/>
      <c r="O204" s="96"/>
      <c r="P204" s="96"/>
      <c r="Q204" s="96"/>
      <c r="R204" s="96"/>
      <c r="S204" s="96"/>
    </row>
    <row r="205" spans="1:19">
      <c r="A205" s="96"/>
      <c r="B205" s="96"/>
      <c r="C205" s="96"/>
      <c r="D205" s="96"/>
      <c r="F205" s="96"/>
      <c r="H205" s="96"/>
      <c r="I205" s="95"/>
      <c r="J205" s="96"/>
      <c r="K205" s="96"/>
      <c r="L205" s="96"/>
      <c r="M205" s="95"/>
      <c r="N205" s="96"/>
      <c r="O205" s="96"/>
      <c r="P205" s="96"/>
      <c r="Q205" s="96"/>
      <c r="R205" s="96"/>
      <c r="S205" s="96"/>
    </row>
    <row r="206" spans="1:19">
      <c r="A206" s="96"/>
      <c r="B206" s="96"/>
      <c r="C206" s="96"/>
      <c r="D206" s="96"/>
      <c r="F206" s="96"/>
      <c r="H206" s="96"/>
      <c r="I206" s="95"/>
      <c r="J206" s="96"/>
      <c r="K206" s="96"/>
      <c r="L206" s="96"/>
      <c r="M206" s="95"/>
      <c r="N206" s="96"/>
      <c r="O206" s="96"/>
      <c r="P206" s="96"/>
      <c r="Q206" s="96"/>
      <c r="R206" s="96"/>
      <c r="S206" s="96"/>
    </row>
    <row r="207" spans="1:19">
      <c r="A207" s="96"/>
      <c r="B207" s="96"/>
      <c r="C207" s="96"/>
      <c r="D207" s="96"/>
      <c r="F207" s="96"/>
      <c r="H207" s="96"/>
      <c r="I207" s="95"/>
      <c r="J207" s="96"/>
      <c r="K207" s="96"/>
      <c r="L207" s="96"/>
      <c r="M207" s="95"/>
      <c r="N207" s="96"/>
      <c r="O207" s="96"/>
      <c r="P207" s="96"/>
      <c r="Q207" s="96"/>
      <c r="R207" s="96"/>
      <c r="S207" s="96"/>
    </row>
    <row r="208" spans="1:19">
      <c r="A208" s="96"/>
      <c r="B208" s="96"/>
      <c r="C208" s="96"/>
      <c r="D208" s="96"/>
      <c r="F208" s="96"/>
      <c r="H208" s="96"/>
      <c r="I208" s="95"/>
      <c r="J208" s="96"/>
      <c r="K208" s="96"/>
      <c r="L208" s="96"/>
      <c r="M208" s="95"/>
      <c r="N208" s="96"/>
      <c r="O208" s="96"/>
      <c r="P208" s="96"/>
      <c r="Q208" s="96"/>
      <c r="R208" s="96"/>
      <c r="S208" s="96"/>
    </row>
    <row r="209" spans="1:19">
      <c r="A209" s="96"/>
      <c r="B209" s="96"/>
      <c r="C209" s="96"/>
      <c r="D209" s="96"/>
      <c r="F209" s="96"/>
      <c r="H209" s="96"/>
      <c r="I209" s="95"/>
      <c r="J209" s="96"/>
      <c r="K209" s="96"/>
      <c r="L209" s="96"/>
      <c r="M209" s="95"/>
      <c r="N209" s="96"/>
      <c r="O209" s="96"/>
      <c r="P209" s="96"/>
      <c r="Q209" s="96"/>
      <c r="R209" s="96"/>
      <c r="S209" s="96"/>
    </row>
    <row r="210" spans="1:19">
      <c r="A210" s="96"/>
      <c r="B210" s="96"/>
      <c r="C210" s="96"/>
      <c r="D210" s="96"/>
      <c r="F210" s="96"/>
      <c r="H210" s="96"/>
      <c r="I210" s="95"/>
      <c r="J210" s="96"/>
      <c r="K210" s="96"/>
      <c r="L210" s="96"/>
      <c r="M210" s="95"/>
      <c r="N210" s="96"/>
      <c r="O210" s="96"/>
      <c r="P210" s="96"/>
      <c r="Q210" s="96"/>
      <c r="R210" s="96"/>
      <c r="S210" s="96"/>
    </row>
    <row r="211" spans="1:19">
      <c r="A211" s="96"/>
      <c r="B211" s="96"/>
      <c r="C211" s="96"/>
      <c r="D211" s="96"/>
      <c r="F211" s="96"/>
      <c r="H211" s="96"/>
      <c r="I211" s="95"/>
      <c r="J211" s="96"/>
      <c r="K211" s="96"/>
      <c r="L211" s="96"/>
      <c r="M211" s="95"/>
      <c r="N211" s="96"/>
      <c r="O211" s="96"/>
      <c r="P211" s="96"/>
      <c r="Q211" s="96"/>
      <c r="R211" s="96"/>
      <c r="S211" s="96"/>
    </row>
    <row r="212" spans="1:19">
      <c r="A212" s="96"/>
      <c r="B212" s="96"/>
      <c r="C212" s="96"/>
      <c r="D212" s="96"/>
      <c r="F212" s="96"/>
      <c r="H212" s="96"/>
      <c r="I212" s="95"/>
      <c r="J212" s="96"/>
      <c r="K212" s="96"/>
      <c r="L212" s="96"/>
      <c r="M212" s="95"/>
      <c r="N212" s="96"/>
      <c r="O212" s="96"/>
      <c r="P212" s="96"/>
      <c r="Q212" s="96"/>
      <c r="R212" s="96"/>
      <c r="S212" s="96"/>
    </row>
    <row r="213" spans="1:19">
      <c r="A213" s="96"/>
      <c r="B213" s="96"/>
      <c r="C213" s="96"/>
      <c r="D213" s="96"/>
      <c r="F213" s="96"/>
      <c r="H213" s="96"/>
      <c r="I213" s="95"/>
      <c r="J213" s="96"/>
      <c r="K213" s="96"/>
      <c r="L213" s="96"/>
      <c r="M213" s="95"/>
      <c r="N213" s="96"/>
      <c r="O213" s="96"/>
      <c r="P213" s="96"/>
      <c r="Q213" s="96"/>
      <c r="R213" s="96"/>
      <c r="S213" s="96"/>
    </row>
    <row r="214" spans="1:19">
      <c r="A214" s="96"/>
      <c r="B214" s="96"/>
      <c r="C214" s="96"/>
      <c r="D214" s="96"/>
      <c r="F214" s="96"/>
      <c r="H214" s="96"/>
      <c r="I214" s="95"/>
      <c r="J214" s="96"/>
      <c r="K214" s="96"/>
      <c r="L214" s="96"/>
      <c r="M214" s="95"/>
      <c r="N214" s="96"/>
      <c r="O214" s="96"/>
      <c r="P214" s="96"/>
      <c r="Q214" s="96"/>
      <c r="R214" s="96"/>
      <c r="S214" s="96"/>
    </row>
    <row r="215" spans="1:19">
      <c r="A215" s="96"/>
      <c r="B215" s="96"/>
      <c r="C215" s="96"/>
      <c r="D215" s="96"/>
      <c r="F215" s="96"/>
      <c r="H215" s="96"/>
      <c r="I215" s="95"/>
      <c r="J215" s="96"/>
      <c r="K215" s="96"/>
      <c r="L215" s="96"/>
      <c r="M215" s="95"/>
      <c r="N215" s="96"/>
      <c r="O215" s="96"/>
      <c r="P215" s="96"/>
      <c r="Q215" s="96"/>
      <c r="R215" s="96"/>
      <c r="S215" s="96"/>
    </row>
    <row r="216" spans="1:19">
      <c r="A216" s="96"/>
      <c r="B216" s="96"/>
      <c r="C216" s="96"/>
      <c r="D216" s="96"/>
      <c r="F216" s="96"/>
      <c r="H216" s="96"/>
      <c r="I216" s="95"/>
      <c r="J216" s="96"/>
      <c r="K216" s="96"/>
      <c r="L216" s="96"/>
      <c r="M216" s="95"/>
      <c r="N216" s="96"/>
      <c r="O216" s="96"/>
      <c r="P216" s="96"/>
      <c r="Q216" s="96"/>
      <c r="R216" s="96"/>
      <c r="S216" s="96"/>
    </row>
    <row r="217" spans="1:19">
      <c r="A217" s="96"/>
      <c r="B217" s="96"/>
      <c r="C217" s="96"/>
      <c r="D217" s="96"/>
      <c r="F217" s="96"/>
      <c r="H217" s="96"/>
      <c r="I217" s="95"/>
      <c r="J217" s="96"/>
      <c r="K217" s="96"/>
      <c r="L217" s="96"/>
      <c r="M217" s="95"/>
      <c r="N217" s="96"/>
      <c r="O217" s="96"/>
      <c r="P217" s="96"/>
      <c r="Q217" s="96"/>
      <c r="R217" s="96"/>
      <c r="S217" s="96"/>
    </row>
    <row r="218" spans="1:19">
      <c r="A218" s="96"/>
      <c r="B218" s="96"/>
      <c r="C218" s="96"/>
      <c r="D218" s="96"/>
      <c r="F218" s="96"/>
      <c r="H218" s="96"/>
      <c r="I218" s="95"/>
      <c r="J218" s="96"/>
      <c r="K218" s="96"/>
      <c r="L218" s="96"/>
      <c r="M218" s="95"/>
      <c r="N218" s="96"/>
      <c r="O218" s="96"/>
      <c r="P218" s="96"/>
      <c r="Q218" s="96"/>
      <c r="R218" s="96"/>
      <c r="S218" s="96"/>
    </row>
    <row r="219" spans="1:19">
      <c r="A219" s="96"/>
      <c r="B219" s="96"/>
      <c r="C219" s="96"/>
      <c r="D219" s="96"/>
      <c r="F219" s="96"/>
      <c r="H219" s="96"/>
      <c r="I219" s="95"/>
      <c r="J219" s="96"/>
      <c r="K219" s="96"/>
      <c r="L219" s="96"/>
      <c r="M219" s="95"/>
      <c r="N219" s="96"/>
      <c r="O219" s="96"/>
      <c r="P219" s="96"/>
      <c r="Q219" s="96"/>
      <c r="R219" s="96"/>
      <c r="S219" s="96"/>
    </row>
    <row r="220" spans="1:19">
      <c r="A220" s="96"/>
      <c r="B220" s="96"/>
      <c r="C220" s="96"/>
      <c r="D220" s="96"/>
      <c r="F220" s="96"/>
      <c r="H220" s="96"/>
      <c r="I220" s="95"/>
      <c r="J220" s="96"/>
      <c r="K220" s="96"/>
      <c r="L220" s="96"/>
      <c r="M220" s="95"/>
      <c r="N220" s="96"/>
      <c r="O220" s="96"/>
      <c r="P220" s="96"/>
      <c r="Q220" s="96"/>
      <c r="R220" s="96"/>
      <c r="S220" s="96"/>
    </row>
    <row r="221" spans="1:19">
      <c r="A221" s="96"/>
      <c r="B221" s="96"/>
      <c r="C221" s="96"/>
      <c r="D221" s="96"/>
      <c r="F221" s="96"/>
      <c r="H221" s="96"/>
      <c r="I221" s="95"/>
      <c r="J221" s="96"/>
      <c r="K221" s="96"/>
      <c r="L221" s="96"/>
      <c r="M221" s="95"/>
      <c r="N221" s="96"/>
      <c r="O221" s="96"/>
      <c r="P221" s="96"/>
      <c r="Q221" s="96"/>
      <c r="R221" s="96"/>
      <c r="S221" s="96"/>
    </row>
    <row r="222" spans="1:19">
      <c r="A222" s="96"/>
      <c r="B222" s="96"/>
      <c r="C222" s="96"/>
      <c r="D222" s="96"/>
      <c r="F222" s="96"/>
      <c r="H222" s="96"/>
      <c r="I222" s="95"/>
      <c r="J222" s="96"/>
      <c r="K222" s="96"/>
      <c r="L222" s="96"/>
      <c r="M222" s="95"/>
      <c r="N222" s="96"/>
      <c r="O222" s="96"/>
      <c r="P222" s="96"/>
      <c r="Q222" s="96"/>
      <c r="R222" s="96"/>
      <c r="S222" s="96"/>
    </row>
    <row r="223" spans="1:19">
      <c r="A223" s="96"/>
      <c r="B223" s="96"/>
      <c r="C223" s="96"/>
      <c r="D223" s="96"/>
      <c r="F223" s="96"/>
      <c r="H223" s="96"/>
      <c r="I223" s="95"/>
      <c r="J223" s="96"/>
      <c r="K223" s="96"/>
      <c r="L223" s="96"/>
      <c r="M223" s="95"/>
      <c r="N223" s="96"/>
      <c r="O223" s="96"/>
      <c r="P223" s="96"/>
      <c r="Q223" s="96"/>
      <c r="R223" s="96"/>
      <c r="S223" s="96"/>
    </row>
    <row r="224" spans="1:19">
      <c r="A224" s="96"/>
      <c r="B224" s="96"/>
      <c r="C224" s="96"/>
      <c r="D224" s="96"/>
      <c r="F224" s="96"/>
      <c r="H224" s="96"/>
      <c r="I224" s="95"/>
      <c r="J224" s="96"/>
      <c r="K224" s="96"/>
      <c r="L224" s="96"/>
      <c r="M224" s="95"/>
      <c r="N224" s="96"/>
      <c r="O224" s="96"/>
      <c r="P224" s="96"/>
      <c r="Q224" s="96"/>
      <c r="R224" s="96"/>
      <c r="S224" s="96"/>
    </row>
    <row r="225" spans="1:19">
      <c r="A225" s="96"/>
      <c r="B225" s="96"/>
      <c r="C225" s="96"/>
      <c r="D225" s="96"/>
      <c r="F225" s="96"/>
      <c r="H225" s="96"/>
      <c r="I225" s="95"/>
      <c r="J225" s="96"/>
      <c r="K225" s="96"/>
      <c r="L225" s="96"/>
      <c r="M225" s="95"/>
      <c r="N225" s="96"/>
      <c r="O225" s="96"/>
      <c r="P225" s="96"/>
      <c r="Q225" s="96"/>
      <c r="R225" s="96"/>
      <c r="S225" s="96"/>
    </row>
    <row r="226" spans="1:19">
      <c r="A226" s="96"/>
      <c r="B226" s="96"/>
      <c r="C226" s="96"/>
      <c r="D226" s="96"/>
      <c r="F226" s="96"/>
      <c r="H226" s="96"/>
      <c r="I226" s="95"/>
      <c r="J226" s="96"/>
      <c r="K226" s="96"/>
      <c r="L226" s="96"/>
      <c r="M226" s="95"/>
      <c r="N226" s="96"/>
      <c r="O226" s="96"/>
      <c r="P226" s="96"/>
      <c r="Q226" s="96"/>
      <c r="R226" s="96"/>
      <c r="S226" s="96"/>
    </row>
    <row r="227" spans="1:19">
      <c r="A227" s="96"/>
      <c r="B227" s="96"/>
      <c r="C227" s="96"/>
      <c r="D227" s="96"/>
      <c r="F227" s="96"/>
      <c r="H227" s="96"/>
      <c r="I227" s="95"/>
      <c r="J227" s="96"/>
      <c r="K227" s="96"/>
      <c r="L227" s="96"/>
      <c r="M227" s="95"/>
      <c r="N227" s="96"/>
      <c r="O227" s="96"/>
      <c r="P227" s="96"/>
      <c r="Q227" s="96"/>
      <c r="R227" s="96"/>
      <c r="S227" s="96"/>
    </row>
    <row r="228" spans="1:19">
      <c r="A228" s="96"/>
      <c r="B228" s="96"/>
      <c r="C228" s="96"/>
      <c r="D228" s="96"/>
      <c r="F228" s="96"/>
      <c r="H228" s="96"/>
      <c r="I228" s="95"/>
      <c r="J228" s="96"/>
      <c r="K228" s="96"/>
      <c r="L228" s="96"/>
      <c r="M228" s="95"/>
      <c r="N228" s="96"/>
      <c r="O228" s="96"/>
      <c r="P228" s="96"/>
      <c r="Q228" s="96"/>
      <c r="R228" s="96"/>
      <c r="S228" s="96"/>
    </row>
    <row r="229" spans="1:19">
      <c r="A229" s="96"/>
      <c r="B229" s="96"/>
      <c r="C229" s="96"/>
      <c r="D229" s="96"/>
      <c r="F229" s="96"/>
      <c r="H229" s="96"/>
      <c r="I229" s="95"/>
      <c r="J229" s="96"/>
      <c r="K229" s="96"/>
      <c r="L229" s="96"/>
      <c r="M229" s="95"/>
      <c r="N229" s="96"/>
      <c r="O229" s="96"/>
      <c r="P229" s="96"/>
      <c r="Q229" s="96"/>
      <c r="R229" s="96"/>
      <c r="S229" s="96"/>
    </row>
    <row r="230" spans="1:19">
      <c r="A230" s="96"/>
      <c r="B230" s="96"/>
      <c r="C230" s="96"/>
      <c r="D230" s="96"/>
      <c r="F230" s="96"/>
      <c r="H230" s="96"/>
      <c r="I230" s="95"/>
      <c r="J230" s="96"/>
      <c r="K230" s="96"/>
      <c r="L230" s="96"/>
      <c r="M230" s="95"/>
      <c r="N230" s="96"/>
      <c r="O230" s="96"/>
      <c r="P230" s="96"/>
      <c r="Q230" s="96"/>
      <c r="R230" s="96"/>
      <c r="S230" s="96"/>
    </row>
    <row r="231" spans="1:19">
      <c r="A231" s="96"/>
      <c r="B231" s="96"/>
      <c r="C231" s="96"/>
      <c r="D231" s="96"/>
      <c r="F231" s="96"/>
      <c r="H231" s="96"/>
      <c r="I231" s="95"/>
      <c r="J231" s="96"/>
      <c r="K231" s="96"/>
      <c r="L231" s="96"/>
      <c r="M231" s="95"/>
      <c r="N231" s="96"/>
      <c r="O231" s="96"/>
      <c r="P231" s="96"/>
      <c r="Q231" s="96"/>
      <c r="R231" s="96"/>
      <c r="S231" s="96"/>
    </row>
    <row r="232" spans="1:19">
      <c r="A232" s="96"/>
      <c r="B232" s="96"/>
      <c r="C232" s="96"/>
      <c r="D232" s="96"/>
      <c r="F232" s="96"/>
      <c r="H232" s="96"/>
      <c r="I232" s="95"/>
      <c r="J232" s="96"/>
      <c r="K232" s="96"/>
      <c r="L232" s="96"/>
      <c r="M232" s="95"/>
      <c r="N232" s="96"/>
      <c r="O232" s="96"/>
      <c r="P232" s="96"/>
      <c r="Q232" s="96"/>
      <c r="R232" s="96"/>
      <c r="S232" s="96"/>
    </row>
    <row r="233" spans="1:19">
      <c r="A233" s="96"/>
      <c r="B233" s="96"/>
      <c r="C233" s="96"/>
      <c r="D233" s="96"/>
      <c r="F233" s="96"/>
      <c r="H233" s="96"/>
      <c r="I233" s="95"/>
      <c r="J233" s="96"/>
      <c r="K233" s="96"/>
      <c r="L233" s="96"/>
      <c r="M233" s="95"/>
      <c r="N233" s="96"/>
      <c r="O233" s="96"/>
      <c r="P233" s="96"/>
      <c r="Q233" s="96"/>
      <c r="R233" s="96"/>
      <c r="S233" s="96"/>
    </row>
    <row r="234" spans="1:19">
      <c r="A234" s="96"/>
      <c r="B234" s="96"/>
      <c r="C234" s="96"/>
      <c r="D234" s="96"/>
      <c r="F234" s="96"/>
      <c r="H234" s="96"/>
      <c r="I234" s="95"/>
      <c r="J234" s="96"/>
      <c r="K234" s="96"/>
      <c r="L234" s="96"/>
      <c r="M234" s="95"/>
      <c r="N234" s="96"/>
      <c r="O234" s="96"/>
      <c r="P234" s="96"/>
      <c r="Q234" s="96"/>
      <c r="R234" s="96"/>
      <c r="S234" s="96"/>
    </row>
    <row r="235" spans="1:19">
      <c r="A235" s="96"/>
      <c r="B235" s="96"/>
      <c r="C235" s="96"/>
      <c r="D235" s="96"/>
      <c r="F235" s="96"/>
      <c r="H235" s="96"/>
      <c r="I235" s="95"/>
      <c r="J235" s="96"/>
      <c r="K235" s="96"/>
      <c r="L235" s="96"/>
      <c r="M235" s="95"/>
      <c r="N235" s="96"/>
      <c r="O235" s="96"/>
      <c r="P235" s="96"/>
      <c r="Q235" s="96"/>
      <c r="R235" s="96"/>
      <c r="S235" s="96"/>
    </row>
    <row r="236" spans="1:19">
      <c r="A236" s="96"/>
      <c r="B236" s="96"/>
      <c r="C236" s="96"/>
      <c r="D236" s="96"/>
      <c r="F236" s="96"/>
      <c r="H236" s="96"/>
      <c r="I236" s="95"/>
      <c r="J236" s="96"/>
      <c r="K236" s="96"/>
      <c r="L236" s="96"/>
      <c r="M236" s="95"/>
      <c r="N236" s="96"/>
      <c r="O236" s="96"/>
      <c r="P236" s="96"/>
      <c r="Q236" s="96"/>
      <c r="R236" s="96"/>
      <c r="S236" s="96"/>
    </row>
    <row r="237" spans="1:19">
      <c r="A237" s="96"/>
      <c r="B237" s="96"/>
      <c r="C237" s="96"/>
      <c r="D237" s="96"/>
      <c r="F237" s="96"/>
      <c r="H237" s="96"/>
      <c r="I237" s="95"/>
      <c r="J237" s="96"/>
      <c r="K237" s="96"/>
      <c r="L237" s="96"/>
      <c r="M237" s="95"/>
      <c r="N237" s="96"/>
      <c r="O237" s="96"/>
      <c r="P237" s="96"/>
      <c r="Q237" s="96"/>
      <c r="R237" s="96"/>
      <c r="S237" s="96"/>
    </row>
    <row r="238" spans="1:19">
      <c r="A238" s="96"/>
      <c r="B238" s="96"/>
      <c r="C238" s="96"/>
      <c r="D238" s="96"/>
      <c r="F238" s="96"/>
      <c r="H238" s="96"/>
      <c r="I238" s="95"/>
      <c r="J238" s="96"/>
      <c r="K238" s="96"/>
      <c r="L238" s="96"/>
      <c r="M238" s="95"/>
      <c r="N238" s="96"/>
      <c r="O238" s="96"/>
      <c r="P238" s="96"/>
      <c r="Q238" s="96"/>
      <c r="R238" s="96"/>
      <c r="S238" s="96"/>
    </row>
    <row r="239" spans="1:19">
      <c r="A239" s="96"/>
      <c r="B239" s="96"/>
      <c r="C239" s="96"/>
      <c r="D239" s="96"/>
      <c r="F239" s="96"/>
      <c r="H239" s="96"/>
      <c r="I239" s="95"/>
      <c r="J239" s="96"/>
      <c r="K239" s="96"/>
      <c r="L239" s="96"/>
      <c r="M239" s="95"/>
      <c r="N239" s="96"/>
      <c r="O239" s="96"/>
      <c r="P239" s="96"/>
      <c r="Q239" s="96"/>
      <c r="R239" s="96"/>
      <c r="S239" s="96"/>
    </row>
    <row r="240" spans="1:19">
      <c r="A240" s="96"/>
      <c r="B240" s="96"/>
      <c r="C240" s="96"/>
      <c r="D240" s="96"/>
      <c r="F240" s="96"/>
      <c r="H240" s="96"/>
      <c r="I240" s="95"/>
      <c r="J240" s="96"/>
      <c r="K240" s="96"/>
      <c r="L240" s="96"/>
      <c r="M240" s="95"/>
      <c r="N240" s="96"/>
      <c r="O240" s="96"/>
      <c r="P240" s="96"/>
      <c r="Q240" s="96"/>
      <c r="R240" s="96"/>
      <c r="S240" s="96"/>
    </row>
    <row r="241" spans="1:19">
      <c r="A241" s="96"/>
      <c r="B241" s="96"/>
      <c r="C241" s="96"/>
      <c r="D241" s="96"/>
      <c r="F241" s="96"/>
      <c r="H241" s="96"/>
      <c r="I241" s="95"/>
      <c r="J241" s="96"/>
      <c r="K241" s="96"/>
      <c r="L241" s="96"/>
      <c r="M241" s="95"/>
      <c r="N241" s="96"/>
      <c r="O241" s="96"/>
      <c r="P241" s="96"/>
      <c r="Q241" s="96"/>
      <c r="R241" s="96"/>
      <c r="S241" s="96"/>
    </row>
    <row r="242" spans="1:19">
      <c r="A242" s="96"/>
      <c r="B242" s="96"/>
      <c r="C242" s="96"/>
      <c r="D242" s="96"/>
      <c r="F242" s="96"/>
      <c r="H242" s="96"/>
      <c r="I242" s="95"/>
      <c r="J242" s="96"/>
      <c r="K242" s="96"/>
      <c r="L242" s="96"/>
      <c r="M242" s="95"/>
      <c r="N242" s="96"/>
      <c r="O242" s="96"/>
      <c r="P242" s="96"/>
      <c r="Q242" s="96"/>
      <c r="R242" s="96"/>
      <c r="S242" s="96"/>
    </row>
    <row r="243" spans="1:19">
      <c r="A243" s="96"/>
      <c r="B243" s="96"/>
      <c r="C243" s="96"/>
      <c r="D243" s="96"/>
      <c r="F243" s="96"/>
      <c r="H243" s="96"/>
      <c r="I243" s="95"/>
      <c r="J243" s="96"/>
      <c r="K243" s="96"/>
      <c r="L243" s="96"/>
      <c r="M243" s="95"/>
      <c r="N243" s="96"/>
      <c r="O243" s="96"/>
      <c r="P243" s="96"/>
      <c r="Q243" s="96"/>
      <c r="R243" s="96"/>
      <c r="S243" s="96"/>
    </row>
    <row r="244" spans="1:19">
      <c r="A244" s="96"/>
      <c r="B244" s="96"/>
      <c r="C244" s="96"/>
      <c r="D244" s="96"/>
      <c r="F244" s="96"/>
      <c r="H244" s="96"/>
      <c r="I244" s="95"/>
      <c r="J244" s="96"/>
      <c r="K244" s="96"/>
      <c r="L244" s="96"/>
      <c r="M244" s="95"/>
      <c r="N244" s="96"/>
      <c r="O244" s="96"/>
      <c r="P244" s="96"/>
      <c r="Q244" s="96"/>
      <c r="R244" s="96"/>
      <c r="S244" s="96"/>
    </row>
    <row r="245" spans="1:19">
      <c r="A245" s="96"/>
      <c r="B245" s="96"/>
      <c r="C245" s="96"/>
      <c r="D245" s="96"/>
      <c r="F245" s="96"/>
      <c r="H245" s="96"/>
      <c r="I245" s="95"/>
      <c r="J245" s="96"/>
      <c r="K245" s="96"/>
      <c r="L245" s="96"/>
      <c r="M245" s="95"/>
      <c r="N245" s="96"/>
      <c r="O245" s="96"/>
      <c r="P245" s="96"/>
      <c r="Q245" s="96"/>
      <c r="R245" s="96"/>
      <c r="S245" s="96"/>
    </row>
    <row r="246" spans="1:19">
      <c r="A246" s="96"/>
      <c r="B246" s="96"/>
      <c r="C246" s="96"/>
      <c r="D246" s="96"/>
      <c r="F246" s="96"/>
      <c r="H246" s="96"/>
      <c r="I246" s="95"/>
      <c r="J246" s="96"/>
      <c r="K246" s="96"/>
      <c r="L246" s="96"/>
      <c r="M246" s="95"/>
      <c r="N246" s="96"/>
      <c r="O246" s="96"/>
      <c r="P246" s="96"/>
      <c r="Q246" s="96"/>
      <c r="R246" s="96"/>
      <c r="S246" s="96"/>
    </row>
    <row r="247" spans="1:19">
      <c r="A247" s="96"/>
      <c r="B247" s="96"/>
      <c r="C247" s="96"/>
      <c r="D247" s="96"/>
      <c r="F247" s="96"/>
      <c r="H247" s="96"/>
      <c r="I247" s="95"/>
      <c r="J247" s="96"/>
      <c r="K247" s="96"/>
      <c r="L247" s="96"/>
      <c r="M247" s="95"/>
      <c r="N247" s="96"/>
      <c r="O247" s="96"/>
      <c r="P247" s="96"/>
      <c r="Q247" s="96"/>
      <c r="R247" s="96"/>
      <c r="S247" s="96"/>
    </row>
    <row r="248" spans="1:19">
      <c r="A248" s="96"/>
      <c r="B248" s="96"/>
      <c r="C248" s="96"/>
      <c r="D248" s="96"/>
      <c r="F248" s="96"/>
      <c r="H248" s="96"/>
      <c r="I248" s="95"/>
      <c r="J248" s="96"/>
      <c r="K248" s="96"/>
      <c r="L248" s="96"/>
      <c r="M248" s="95"/>
      <c r="N248" s="96"/>
      <c r="O248" s="96"/>
      <c r="P248" s="96"/>
      <c r="Q248" s="96"/>
      <c r="R248" s="96"/>
      <c r="S248" s="96"/>
    </row>
    <row r="249" spans="1:19">
      <c r="A249" s="96"/>
      <c r="B249" s="96"/>
      <c r="C249" s="96"/>
      <c r="D249" s="96"/>
      <c r="F249" s="96"/>
      <c r="H249" s="96"/>
      <c r="I249" s="95"/>
      <c r="J249" s="96"/>
      <c r="K249" s="96"/>
      <c r="L249" s="96"/>
      <c r="M249" s="95"/>
      <c r="N249" s="96"/>
      <c r="O249" s="96"/>
      <c r="P249" s="96"/>
      <c r="Q249" s="96"/>
      <c r="R249" s="96"/>
      <c r="S249" s="96"/>
    </row>
    <row r="250" spans="1:19">
      <c r="A250" s="96"/>
      <c r="B250" s="96"/>
      <c r="C250" s="96"/>
      <c r="D250" s="96"/>
      <c r="F250" s="96"/>
      <c r="H250" s="96"/>
      <c r="I250" s="95"/>
      <c r="J250" s="96"/>
      <c r="K250" s="96"/>
      <c r="L250" s="96"/>
      <c r="M250" s="95"/>
      <c r="N250" s="96"/>
      <c r="O250" s="96"/>
      <c r="P250" s="96"/>
      <c r="Q250" s="96"/>
      <c r="R250" s="96"/>
      <c r="S250" s="96"/>
    </row>
    <row r="251" spans="1:19">
      <c r="A251" s="96"/>
      <c r="B251" s="96"/>
      <c r="C251" s="96"/>
      <c r="D251" s="96"/>
      <c r="F251" s="96"/>
      <c r="H251" s="96"/>
      <c r="I251" s="95"/>
      <c r="J251" s="96"/>
      <c r="K251" s="96"/>
      <c r="L251" s="96"/>
      <c r="M251" s="95"/>
      <c r="N251" s="96"/>
      <c r="O251" s="96"/>
      <c r="P251" s="96"/>
      <c r="Q251" s="96"/>
      <c r="R251" s="96"/>
      <c r="S251" s="96"/>
    </row>
    <row r="252" spans="1:19">
      <c r="A252" s="96"/>
      <c r="B252" s="96"/>
      <c r="C252" s="96"/>
      <c r="D252" s="96"/>
      <c r="F252" s="96"/>
      <c r="H252" s="96"/>
      <c r="I252" s="95"/>
      <c r="J252" s="96"/>
      <c r="K252" s="96"/>
      <c r="L252" s="96"/>
      <c r="M252" s="95"/>
      <c r="N252" s="96"/>
      <c r="O252" s="96"/>
      <c r="P252" s="96"/>
      <c r="Q252" s="96"/>
      <c r="R252" s="96"/>
      <c r="S252" s="96"/>
    </row>
    <row r="253" spans="1:19">
      <c r="A253" s="96"/>
      <c r="B253" s="96"/>
      <c r="C253" s="96"/>
      <c r="D253" s="96"/>
      <c r="F253" s="96"/>
      <c r="H253" s="96"/>
      <c r="I253" s="95"/>
      <c r="J253" s="96"/>
      <c r="K253" s="96"/>
      <c r="L253" s="96"/>
      <c r="M253" s="95"/>
      <c r="N253" s="96"/>
      <c r="O253" s="96"/>
      <c r="P253" s="96"/>
      <c r="Q253" s="96"/>
      <c r="R253" s="96"/>
      <c r="S253" s="96"/>
    </row>
    <row r="254" spans="1:19">
      <c r="A254" s="96"/>
      <c r="B254" s="96"/>
      <c r="C254" s="96"/>
      <c r="D254" s="96"/>
      <c r="F254" s="96"/>
      <c r="H254" s="96"/>
      <c r="I254" s="95"/>
      <c r="J254" s="96"/>
      <c r="K254" s="96"/>
      <c r="L254" s="96"/>
      <c r="M254" s="95"/>
      <c r="N254" s="96"/>
      <c r="O254" s="96"/>
      <c r="P254" s="96"/>
      <c r="Q254" s="96"/>
      <c r="R254" s="96"/>
      <c r="S254" s="96"/>
    </row>
    <row r="255" spans="1:19">
      <c r="A255" s="96"/>
      <c r="B255" s="96"/>
      <c r="C255" s="96"/>
      <c r="D255" s="96"/>
      <c r="F255" s="96"/>
      <c r="H255" s="96"/>
      <c r="I255" s="95"/>
      <c r="J255" s="96"/>
      <c r="K255" s="96"/>
      <c r="L255" s="96"/>
      <c r="M255" s="95"/>
      <c r="N255" s="96"/>
      <c r="O255" s="96"/>
      <c r="P255" s="96"/>
      <c r="Q255" s="96"/>
      <c r="R255" s="96"/>
      <c r="S255" s="96"/>
    </row>
    <row r="256" spans="1:19">
      <c r="A256" s="96"/>
      <c r="B256" s="96"/>
      <c r="C256" s="96"/>
      <c r="D256" s="96"/>
      <c r="F256" s="96"/>
      <c r="H256" s="96"/>
      <c r="I256" s="95"/>
      <c r="J256" s="96"/>
      <c r="K256" s="96"/>
      <c r="L256" s="96"/>
      <c r="M256" s="95"/>
      <c r="N256" s="96"/>
      <c r="O256" s="96"/>
      <c r="P256" s="96"/>
      <c r="Q256" s="96"/>
      <c r="R256" s="96"/>
      <c r="S256" s="96"/>
    </row>
    <row r="257" spans="1:19">
      <c r="A257" s="96"/>
      <c r="B257" s="96"/>
      <c r="C257" s="96"/>
      <c r="D257" s="96"/>
      <c r="F257" s="96"/>
      <c r="H257" s="96"/>
      <c r="I257" s="95"/>
      <c r="J257" s="96"/>
      <c r="K257" s="96"/>
      <c r="L257" s="96"/>
      <c r="M257" s="95"/>
      <c r="N257" s="96"/>
      <c r="O257" s="96"/>
      <c r="P257" s="96"/>
      <c r="Q257" s="96"/>
      <c r="R257" s="96"/>
      <c r="S257" s="96"/>
    </row>
    <row r="258" spans="1:19">
      <c r="A258" s="96"/>
      <c r="B258" s="96"/>
      <c r="C258" s="96"/>
      <c r="D258" s="96"/>
      <c r="F258" s="96"/>
      <c r="H258" s="96"/>
      <c r="I258" s="95"/>
      <c r="J258" s="96"/>
      <c r="K258" s="96"/>
      <c r="L258" s="96"/>
      <c r="M258" s="95"/>
      <c r="N258" s="96"/>
      <c r="O258" s="96"/>
      <c r="P258" s="96"/>
      <c r="Q258" s="96"/>
      <c r="R258" s="96"/>
      <c r="S258" s="96"/>
    </row>
    <row r="259" spans="1:19">
      <c r="A259" s="96"/>
      <c r="B259" s="96"/>
      <c r="C259" s="96"/>
      <c r="D259" s="96"/>
      <c r="F259" s="96"/>
      <c r="H259" s="96"/>
      <c r="I259" s="95"/>
      <c r="J259" s="96"/>
      <c r="K259" s="96"/>
      <c r="L259" s="96"/>
      <c r="M259" s="95"/>
      <c r="N259" s="96"/>
      <c r="O259" s="96"/>
      <c r="P259" s="96"/>
      <c r="Q259" s="96"/>
      <c r="R259" s="96"/>
      <c r="S259" s="96"/>
    </row>
    <row r="260" spans="1:19">
      <c r="A260" s="96"/>
      <c r="B260" s="96"/>
      <c r="C260" s="96"/>
      <c r="D260" s="96"/>
      <c r="F260" s="96"/>
      <c r="H260" s="96"/>
      <c r="I260" s="95"/>
      <c r="J260" s="96"/>
      <c r="K260" s="96"/>
      <c r="L260" s="96"/>
      <c r="M260" s="95"/>
      <c r="N260" s="96"/>
      <c r="O260" s="96"/>
      <c r="P260" s="96"/>
      <c r="Q260" s="96"/>
      <c r="R260" s="96"/>
      <c r="S260" s="96"/>
    </row>
    <row r="261" spans="1:19">
      <c r="A261" s="96"/>
      <c r="B261" s="96"/>
      <c r="C261" s="96"/>
      <c r="D261" s="96"/>
      <c r="F261" s="96"/>
      <c r="H261" s="96"/>
      <c r="I261" s="95"/>
      <c r="J261" s="96"/>
      <c r="K261" s="96"/>
      <c r="L261" s="96"/>
      <c r="M261" s="95"/>
      <c r="N261" s="96"/>
      <c r="O261" s="96"/>
      <c r="P261" s="96"/>
      <c r="Q261" s="96"/>
      <c r="R261" s="96"/>
      <c r="S261" s="96"/>
    </row>
    <row r="262" spans="1:19">
      <c r="A262" s="96"/>
      <c r="B262" s="96"/>
      <c r="C262" s="96"/>
      <c r="D262" s="96"/>
      <c r="F262" s="96"/>
      <c r="H262" s="96"/>
      <c r="I262" s="95"/>
      <c r="J262" s="96"/>
      <c r="K262" s="96"/>
      <c r="L262" s="96"/>
      <c r="M262" s="95"/>
      <c r="N262" s="96"/>
      <c r="O262" s="96"/>
      <c r="P262" s="96"/>
      <c r="Q262" s="96"/>
      <c r="R262" s="96"/>
      <c r="S262" s="96"/>
    </row>
    <row r="263" spans="1:19">
      <c r="A263" s="96"/>
      <c r="B263" s="96"/>
      <c r="C263" s="96"/>
      <c r="D263" s="96"/>
      <c r="F263" s="96"/>
      <c r="H263" s="96"/>
      <c r="I263" s="95"/>
      <c r="J263" s="96"/>
      <c r="K263" s="96"/>
      <c r="L263" s="96"/>
      <c r="M263" s="95"/>
      <c r="N263" s="96"/>
      <c r="O263" s="96"/>
      <c r="P263" s="96"/>
      <c r="Q263" s="96"/>
      <c r="R263" s="96"/>
      <c r="S263" s="96"/>
    </row>
    <row r="264" spans="1:19">
      <c r="A264" s="96"/>
      <c r="B264" s="96"/>
      <c r="C264" s="96"/>
      <c r="D264" s="96"/>
      <c r="F264" s="96"/>
      <c r="H264" s="96"/>
      <c r="I264" s="95"/>
      <c r="J264" s="96"/>
      <c r="K264" s="96"/>
      <c r="L264" s="96"/>
      <c r="M264" s="95"/>
      <c r="N264" s="96"/>
      <c r="O264" s="96"/>
      <c r="P264" s="96"/>
      <c r="Q264" s="96"/>
      <c r="R264" s="96"/>
      <c r="S264" s="96"/>
    </row>
    <row r="265" spans="1:19">
      <c r="A265" s="96"/>
      <c r="B265" s="96"/>
      <c r="C265" s="96"/>
      <c r="D265" s="96"/>
      <c r="F265" s="96"/>
      <c r="H265" s="96"/>
      <c r="I265" s="95"/>
      <c r="J265" s="96"/>
      <c r="K265" s="96"/>
      <c r="L265" s="96"/>
      <c r="M265" s="95"/>
      <c r="N265" s="96"/>
      <c r="O265" s="96"/>
      <c r="P265" s="96"/>
      <c r="Q265" s="96"/>
      <c r="R265" s="96"/>
      <c r="S265" s="96"/>
    </row>
    <row r="266" spans="1:19">
      <c r="A266" s="96"/>
      <c r="B266" s="96"/>
      <c r="C266" s="96"/>
      <c r="D266" s="96"/>
      <c r="F266" s="96"/>
      <c r="H266" s="96"/>
      <c r="I266" s="95"/>
      <c r="J266" s="96"/>
      <c r="K266" s="96"/>
      <c r="L266" s="96"/>
      <c r="M266" s="95"/>
      <c r="N266" s="96"/>
      <c r="O266" s="96"/>
      <c r="P266" s="96"/>
      <c r="Q266" s="96"/>
      <c r="R266" s="96"/>
      <c r="S266" s="96"/>
    </row>
    <row r="267" spans="1:19">
      <c r="A267" s="96"/>
      <c r="B267" s="96"/>
      <c r="C267" s="96"/>
      <c r="D267" s="96"/>
      <c r="F267" s="96"/>
      <c r="H267" s="96"/>
      <c r="I267" s="95"/>
      <c r="J267" s="96"/>
      <c r="K267" s="96"/>
      <c r="L267" s="96"/>
      <c r="M267" s="95"/>
      <c r="N267" s="96"/>
      <c r="O267" s="96"/>
      <c r="P267" s="96"/>
      <c r="Q267" s="96"/>
      <c r="R267" s="96"/>
      <c r="S267" s="96"/>
    </row>
    <row r="268" spans="1:19">
      <c r="A268" s="96"/>
      <c r="B268" s="96"/>
      <c r="C268" s="96"/>
      <c r="D268" s="96"/>
      <c r="F268" s="96"/>
      <c r="H268" s="96"/>
      <c r="I268" s="95"/>
      <c r="J268" s="96"/>
      <c r="K268" s="96"/>
      <c r="L268" s="96"/>
      <c r="M268" s="95"/>
      <c r="N268" s="96"/>
      <c r="O268" s="96"/>
      <c r="P268" s="96"/>
      <c r="Q268" s="96"/>
      <c r="R268" s="96"/>
      <c r="S268" s="96"/>
    </row>
    <row r="269" spans="1:19">
      <c r="A269" s="96"/>
      <c r="B269" s="96"/>
      <c r="C269" s="96"/>
      <c r="D269" s="96"/>
      <c r="F269" s="96"/>
      <c r="H269" s="96"/>
      <c r="I269" s="95"/>
      <c r="J269" s="96"/>
      <c r="K269" s="96"/>
      <c r="L269" s="96"/>
      <c r="M269" s="95"/>
      <c r="N269" s="96"/>
      <c r="O269" s="96"/>
      <c r="P269" s="96"/>
      <c r="Q269" s="96"/>
      <c r="R269" s="96"/>
      <c r="S269" s="96"/>
    </row>
    <row r="270" spans="1:19">
      <c r="A270" s="96"/>
      <c r="B270" s="96"/>
      <c r="C270" s="96"/>
      <c r="D270" s="96"/>
      <c r="F270" s="96"/>
      <c r="H270" s="96"/>
      <c r="I270" s="95"/>
      <c r="J270" s="96"/>
      <c r="K270" s="96"/>
      <c r="L270" s="96"/>
      <c r="M270" s="95"/>
      <c r="N270" s="96"/>
      <c r="O270" s="96"/>
      <c r="P270" s="96"/>
      <c r="Q270" s="96"/>
      <c r="R270" s="96"/>
      <c r="S270" s="96"/>
    </row>
    <row r="271" spans="1:19">
      <c r="A271" s="96"/>
      <c r="B271" s="96"/>
      <c r="C271" s="96"/>
      <c r="D271" s="96"/>
      <c r="F271" s="96"/>
      <c r="H271" s="96"/>
      <c r="I271" s="95"/>
      <c r="J271" s="96"/>
      <c r="K271" s="96"/>
      <c r="L271" s="96"/>
      <c r="M271" s="95"/>
      <c r="N271" s="96"/>
      <c r="O271" s="96"/>
      <c r="P271" s="96"/>
      <c r="Q271" s="96"/>
      <c r="R271" s="96"/>
      <c r="S271" s="96"/>
    </row>
    <row r="272" spans="1:19">
      <c r="A272" s="96"/>
      <c r="B272" s="96"/>
      <c r="C272" s="96"/>
      <c r="D272" s="96"/>
      <c r="F272" s="96"/>
      <c r="H272" s="96"/>
      <c r="I272" s="95"/>
      <c r="J272" s="96"/>
      <c r="K272" s="96"/>
      <c r="L272" s="96"/>
      <c r="M272" s="95"/>
      <c r="N272" s="96"/>
      <c r="O272" s="96"/>
      <c r="P272" s="96"/>
      <c r="Q272" s="96"/>
      <c r="R272" s="96"/>
      <c r="S272" s="96"/>
    </row>
    <row r="273" spans="1:19">
      <c r="A273" s="96"/>
      <c r="B273" s="96"/>
      <c r="C273" s="96"/>
      <c r="D273" s="96"/>
      <c r="F273" s="96"/>
      <c r="H273" s="96"/>
      <c r="I273" s="95"/>
      <c r="J273" s="96"/>
      <c r="K273" s="96"/>
      <c r="L273" s="96"/>
      <c r="M273" s="95"/>
      <c r="N273" s="96"/>
      <c r="O273" s="96"/>
      <c r="P273" s="96"/>
      <c r="Q273" s="96"/>
      <c r="R273" s="96"/>
      <c r="S273" s="96"/>
    </row>
    <row r="274" spans="1:19">
      <c r="A274" s="96"/>
      <c r="B274" s="96"/>
      <c r="C274" s="96"/>
      <c r="D274" s="96"/>
      <c r="F274" s="96"/>
      <c r="H274" s="96"/>
      <c r="I274" s="95"/>
      <c r="J274" s="96"/>
      <c r="K274" s="96"/>
      <c r="L274" s="96"/>
      <c r="M274" s="95"/>
      <c r="N274" s="96"/>
      <c r="O274" s="96"/>
      <c r="P274" s="96"/>
      <c r="Q274" s="96"/>
    </row>
    <row r="275" spans="1:19">
      <c r="A275" s="96"/>
      <c r="B275" s="96"/>
      <c r="C275" s="96"/>
      <c r="D275" s="96"/>
      <c r="F275" s="96"/>
      <c r="H275" s="96"/>
      <c r="I275" s="95"/>
      <c r="J275" s="96"/>
      <c r="K275" s="96"/>
      <c r="L275" s="96"/>
      <c r="M275" s="95"/>
      <c r="N275" s="96"/>
      <c r="O275" s="96"/>
      <c r="P275" s="96"/>
      <c r="Q275" s="96"/>
    </row>
    <row r="276" spans="1:19">
      <c r="A276" s="96"/>
      <c r="B276" s="96"/>
      <c r="C276" s="96"/>
      <c r="D276" s="96"/>
      <c r="F276" s="96"/>
      <c r="H276" s="96"/>
      <c r="I276" s="95"/>
      <c r="J276" s="96"/>
      <c r="K276" s="96"/>
      <c r="L276" s="96"/>
      <c r="M276" s="95"/>
      <c r="N276" s="96"/>
      <c r="O276" s="96"/>
      <c r="P276" s="96"/>
      <c r="Q276" s="96"/>
    </row>
  </sheetData>
  <mergeCells count="10">
    <mergeCell ref="D4:D6"/>
    <mergeCell ref="Q5:Q6"/>
    <mergeCell ref="I5:L5"/>
    <mergeCell ref="M5:P5"/>
    <mergeCell ref="A2:S2"/>
    <mergeCell ref="E4:Q4"/>
    <mergeCell ref="E5:H5"/>
    <mergeCell ref="A4:A6"/>
    <mergeCell ref="B4:B6"/>
    <mergeCell ref="C4:C6"/>
  </mergeCells>
  <pageMargins left="0.19685039370078741" right="0.19685039370078741" top="0.19685039370078741" bottom="0.19685039370078741" header="0.31496062992125984" footer="0.31496062992125984"/>
  <pageSetup paperSize="9" scale="49" fitToHeight="10" orientation="landscape" r:id="rId1"/>
</worksheet>
</file>

<file path=xl/worksheets/sheet6.xml><?xml version="1.0" encoding="utf-8"?>
<worksheet xmlns="http://schemas.openxmlformats.org/spreadsheetml/2006/main" xmlns:r="http://schemas.openxmlformats.org/officeDocument/2006/relationships">
  <dimension ref="A1:S50"/>
  <sheetViews>
    <sheetView workbookViewId="0">
      <selection activeCell="F23" sqref="F23"/>
    </sheetView>
  </sheetViews>
  <sheetFormatPr defaultRowHeight="15"/>
  <cols>
    <col min="1" max="1" width="46.42578125" customWidth="1"/>
    <col min="3" max="3" width="12.42578125" customWidth="1"/>
    <col min="4" max="4" width="11.85546875" bestFit="1" customWidth="1"/>
    <col min="5" max="5" width="15.7109375" style="96" customWidth="1"/>
    <col min="6" max="6" width="16.5703125" customWidth="1"/>
    <col min="7" max="7" width="15.7109375" customWidth="1"/>
    <col min="8" max="8" width="14.28515625" customWidth="1"/>
  </cols>
  <sheetData>
    <row r="1" spans="1:19">
      <c r="A1" s="95"/>
      <c r="B1" s="95"/>
      <c r="C1" s="95"/>
      <c r="D1" s="95"/>
      <c r="E1" s="95"/>
      <c r="F1" s="95"/>
      <c r="G1" s="95"/>
      <c r="H1" s="95"/>
      <c r="I1" s="95"/>
      <c r="J1" s="95"/>
      <c r="K1" s="95"/>
      <c r="L1" s="95"/>
      <c r="M1" s="95"/>
      <c r="N1" s="95"/>
      <c r="O1" s="95"/>
      <c r="P1" s="95"/>
      <c r="Q1" s="95"/>
      <c r="R1" s="95"/>
      <c r="S1" s="95"/>
    </row>
    <row r="2" spans="1:19" ht="15.75">
      <c r="A2" s="354" t="s">
        <v>241</v>
      </c>
      <c r="B2" s="354"/>
      <c r="C2" s="354"/>
      <c r="D2" s="354"/>
      <c r="E2" s="354"/>
      <c r="F2" s="354"/>
      <c r="G2" s="354"/>
      <c r="H2" s="354"/>
      <c r="I2" s="354"/>
      <c r="J2" s="354"/>
      <c r="K2" s="354"/>
      <c r="L2" s="354"/>
      <c r="M2" s="354"/>
      <c r="N2" s="354"/>
      <c r="O2" s="354"/>
      <c r="P2" s="354"/>
      <c r="Q2" s="354"/>
      <c r="R2" s="354"/>
      <c r="S2" s="354"/>
    </row>
    <row r="3" spans="1:19" ht="15.75">
      <c r="A3" s="250"/>
      <c r="B3" s="250"/>
      <c r="C3" s="250"/>
      <c r="D3" s="250"/>
      <c r="E3" s="250"/>
      <c r="F3" s="250"/>
      <c r="G3" s="250"/>
      <c r="H3" s="250"/>
      <c r="I3" s="250"/>
      <c r="J3" s="250"/>
      <c r="K3" s="250"/>
      <c r="L3" s="250"/>
      <c r="M3" s="250"/>
      <c r="N3" s="250"/>
      <c r="O3" s="250"/>
      <c r="P3" s="250"/>
      <c r="Q3" s="250"/>
      <c r="R3" s="250"/>
      <c r="S3" s="250"/>
    </row>
    <row r="4" spans="1:19">
      <c r="A4" s="315" t="s">
        <v>2</v>
      </c>
      <c r="B4" s="315" t="s">
        <v>5</v>
      </c>
      <c r="C4" s="315" t="s">
        <v>141</v>
      </c>
      <c r="D4" s="315" t="s">
        <v>142</v>
      </c>
      <c r="E4" s="315" t="s">
        <v>244</v>
      </c>
      <c r="F4" s="315"/>
      <c r="G4" s="315"/>
      <c r="H4" s="315"/>
      <c r="I4" s="95"/>
      <c r="J4" s="95"/>
      <c r="K4" s="95"/>
      <c r="L4" s="95"/>
      <c r="M4" s="95"/>
      <c r="N4" s="95"/>
      <c r="O4" s="95"/>
      <c r="P4" s="95"/>
      <c r="Q4" s="95"/>
      <c r="R4" s="95"/>
      <c r="S4" s="95"/>
    </row>
    <row r="5" spans="1:19" ht="60">
      <c r="A5" s="315"/>
      <c r="B5" s="315"/>
      <c r="C5" s="315"/>
      <c r="D5" s="315"/>
      <c r="E5" s="246" t="s">
        <v>443</v>
      </c>
      <c r="F5" s="246" t="s">
        <v>444</v>
      </c>
      <c r="G5" s="246" t="s">
        <v>445</v>
      </c>
      <c r="H5" s="246" t="s">
        <v>98</v>
      </c>
      <c r="I5" s="95"/>
      <c r="J5" s="95"/>
      <c r="K5" s="95"/>
      <c r="L5" s="95"/>
      <c r="M5" s="95"/>
      <c r="N5" s="95"/>
      <c r="O5" s="95"/>
      <c r="P5" s="95"/>
      <c r="Q5" s="95"/>
      <c r="R5" s="95"/>
      <c r="S5" s="95"/>
    </row>
    <row r="6" spans="1:19" ht="15.75" thickBot="1">
      <c r="A6" s="246">
        <v>1</v>
      </c>
      <c r="B6" s="247">
        <v>2</v>
      </c>
      <c r="C6" s="247">
        <v>3</v>
      </c>
      <c r="D6" s="247">
        <v>4</v>
      </c>
      <c r="E6" s="247">
        <v>5</v>
      </c>
      <c r="F6" s="247">
        <v>6</v>
      </c>
      <c r="G6" s="247">
        <v>7</v>
      </c>
      <c r="H6" s="247">
        <v>8</v>
      </c>
      <c r="I6" s="95"/>
      <c r="J6" s="95"/>
      <c r="K6" s="95"/>
      <c r="L6" s="95"/>
      <c r="M6" s="95"/>
      <c r="N6" s="95"/>
      <c r="O6" s="95"/>
      <c r="P6" s="95"/>
      <c r="Q6" s="95"/>
      <c r="R6" s="95"/>
      <c r="S6" s="95"/>
    </row>
    <row r="7" spans="1:19" ht="33">
      <c r="A7" s="33" t="s">
        <v>143</v>
      </c>
      <c r="B7" s="67" t="s">
        <v>12</v>
      </c>
      <c r="C7" s="68" t="s">
        <v>102</v>
      </c>
      <c r="D7" s="68" t="s">
        <v>102</v>
      </c>
      <c r="E7" s="65">
        <f>E8+E9+E10</f>
        <v>15769476.33</v>
      </c>
      <c r="F7" s="65">
        <f t="shared" ref="F7:G7" si="0">F8+F9+F10</f>
        <v>0</v>
      </c>
      <c r="G7" s="65">
        <f t="shared" si="0"/>
        <v>0</v>
      </c>
      <c r="H7" s="69">
        <f>H8+H9+H10</f>
        <v>0</v>
      </c>
      <c r="I7" s="95"/>
      <c r="J7" s="95"/>
      <c r="K7" s="95"/>
      <c r="L7" s="95"/>
      <c r="M7" s="95"/>
      <c r="N7" s="95"/>
      <c r="O7" s="95"/>
      <c r="P7" s="95"/>
      <c r="Q7" s="95"/>
      <c r="R7" s="95"/>
      <c r="S7" s="95"/>
    </row>
    <row r="8" spans="1:19" ht="30">
      <c r="A8" s="33" t="s">
        <v>9</v>
      </c>
      <c r="B8" s="89"/>
      <c r="C8" s="248" t="s">
        <v>102</v>
      </c>
      <c r="D8" s="248" t="s">
        <v>102</v>
      </c>
      <c r="E8" s="90">
        <v>14062995.58</v>
      </c>
      <c r="F8" s="90">
        <v>0</v>
      </c>
      <c r="G8" s="90">
        <v>0</v>
      </c>
      <c r="H8" s="91">
        <v>0</v>
      </c>
      <c r="I8" s="95"/>
      <c r="J8" s="95"/>
      <c r="K8" s="95"/>
      <c r="L8" s="95"/>
      <c r="M8" s="95"/>
      <c r="N8" s="95"/>
      <c r="O8" s="95"/>
      <c r="P8" s="95"/>
      <c r="Q8" s="95"/>
      <c r="R8" s="95"/>
      <c r="S8" s="95"/>
    </row>
    <row r="9" spans="1:19">
      <c r="A9" s="33" t="s">
        <v>208</v>
      </c>
      <c r="B9" s="89"/>
      <c r="C9" s="248" t="s">
        <v>102</v>
      </c>
      <c r="D9" s="248" t="s">
        <v>102</v>
      </c>
      <c r="E9" s="90">
        <v>0</v>
      </c>
      <c r="F9" s="90">
        <v>0</v>
      </c>
      <c r="G9" s="90">
        <v>0</v>
      </c>
      <c r="H9" s="91">
        <v>0</v>
      </c>
      <c r="I9" s="95"/>
      <c r="J9" s="95"/>
      <c r="K9" s="95"/>
      <c r="L9" s="95"/>
      <c r="M9" s="95"/>
      <c r="N9" s="95"/>
      <c r="O9" s="95"/>
      <c r="P9" s="95"/>
      <c r="Q9" s="95"/>
      <c r="R9" s="95"/>
      <c r="S9" s="95"/>
    </row>
    <row r="10" spans="1:19" ht="45">
      <c r="A10" s="33" t="s">
        <v>101</v>
      </c>
      <c r="B10" s="89"/>
      <c r="C10" s="248" t="s">
        <v>102</v>
      </c>
      <c r="D10" s="248" t="s">
        <v>102</v>
      </c>
      <c r="E10" s="90">
        <v>1706480.75</v>
      </c>
      <c r="F10" s="90">
        <v>0</v>
      </c>
      <c r="G10" s="90">
        <v>0</v>
      </c>
      <c r="H10" s="91">
        <v>0</v>
      </c>
      <c r="I10" s="95"/>
      <c r="J10" s="95"/>
      <c r="K10" s="95"/>
      <c r="L10" s="95"/>
      <c r="M10" s="95"/>
      <c r="N10" s="95"/>
      <c r="O10" s="95"/>
      <c r="P10" s="95"/>
      <c r="Q10" s="95"/>
      <c r="R10" s="95"/>
      <c r="S10" s="95"/>
    </row>
    <row r="11" spans="1:19" ht="33">
      <c r="A11" s="33" t="s">
        <v>144</v>
      </c>
      <c r="B11" s="88" t="s">
        <v>103</v>
      </c>
      <c r="C11" s="246" t="s">
        <v>102</v>
      </c>
      <c r="D11" s="246" t="s">
        <v>102</v>
      </c>
      <c r="E11" s="24">
        <f>E12+E13+E14</f>
        <v>0</v>
      </c>
      <c r="F11" s="24">
        <f t="shared" ref="F11:H11" si="1">F12+F13+F14</f>
        <v>0</v>
      </c>
      <c r="G11" s="24">
        <f t="shared" si="1"/>
        <v>0</v>
      </c>
      <c r="H11" s="36">
        <f t="shared" si="1"/>
        <v>0</v>
      </c>
      <c r="I11" s="95"/>
      <c r="J11" s="95"/>
      <c r="K11" s="95"/>
      <c r="L11" s="95"/>
      <c r="M11" s="95"/>
      <c r="N11" s="95"/>
      <c r="O11" s="95"/>
      <c r="P11" s="95"/>
      <c r="Q11" s="95"/>
      <c r="R11" s="95"/>
      <c r="S11" s="95"/>
    </row>
    <row r="12" spans="1:19" ht="30">
      <c r="A12" s="33" t="s">
        <v>9</v>
      </c>
      <c r="B12" s="89"/>
      <c r="C12" s="248" t="s">
        <v>102</v>
      </c>
      <c r="D12" s="248" t="s">
        <v>102</v>
      </c>
      <c r="E12" s="90">
        <v>0</v>
      </c>
      <c r="F12" s="90">
        <v>0</v>
      </c>
      <c r="G12" s="90">
        <v>0</v>
      </c>
      <c r="H12" s="91">
        <v>0</v>
      </c>
      <c r="I12" s="95"/>
      <c r="J12" s="95"/>
      <c r="K12" s="95"/>
      <c r="L12" s="95"/>
      <c r="M12" s="95"/>
      <c r="N12" s="95"/>
      <c r="O12" s="95"/>
      <c r="P12" s="95"/>
      <c r="Q12" s="95"/>
      <c r="R12" s="95"/>
      <c r="S12" s="95"/>
    </row>
    <row r="13" spans="1:19">
      <c r="A13" s="33" t="s">
        <v>208</v>
      </c>
      <c r="B13" s="89"/>
      <c r="C13" s="248" t="s">
        <v>102</v>
      </c>
      <c r="D13" s="248" t="s">
        <v>102</v>
      </c>
      <c r="E13" s="90">
        <v>0</v>
      </c>
      <c r="F13" s="90">
        <v>0</v>
      </c>
      <c r="G13" s="90">
        <v>0</v>
      </c>
      <c r="H13" s="91">
        <v>0</v>
      </c>
      <c r="I13" s="95"/>
      <c r="J13" s="95"/>
      <c r="K13" s="95"/>
      <c r="L13" s="95"/>
      <c r="M13" s="95"/>
      <c r="N13" s="95"/>
      <c r="O13" s="95"/>
      <c r="P13" s="95"/>
      <c r="Q13" s="95"/>
      <c r="R13" s="95"/>
      <c r="S13" s="95"/>
    </row>
    <row r="14" spans="1:19" ht="45">
      <c r="A14" s="33" t="s">
        <v>101</v>
      </c>
      <c r="B14" s="89"/>
      <c r="C14" s="248" t="s">
        <v>102</v>
      </c>
      <c r="D14" s="248" t="s">
        <v>102</v>
      </c>
      <c r="E14" s="90">
        <v>0</v>
      </c>
      <c r="F14" s="90">
        <v>0</v>
      </c>
      <c r="G14" s="90">
        <v>0</v>
      </c>
      <c r="H14" s="91">
        <v>0</v>
      </c>
      <c r="I14" s="95"/>
      <c r="J14" s="95"/>
      <c r="K14" s="95"/>
      <c r="L14" s="95"/>
      <c r="M14" s="95"/>
      <c r="N14" s="95"/>
      <c r="O14" s="95"/>
      <c r="P14" s="95"/>
      <c r="Q14" s="95"/>
      <c r="R14" s="95"/>
      <c r="S14" s="95"/>
    </row>
    <row r="15" spans="1:19">
      <c r="A15" s="70" t="s">
        <v>104</v>
      </c>
      <c r="B15" s="35">
        <v>1000</v>
      </c>
      <c r="C15" s="246"/>
      <c r="D15" s="246" t="s">
        <v>102</v>
      </c>
      <c r="E15" s="24">
        <f>E17+E20+E31+E34+E37+E42+E45</f>
        <v>215891195.34999999</v>
      </c>
      <c r="F15" s="24">
        <f>F17+F20+F31+F34+F37+F42+F45</f>
        <v>231660671.68000001</v>
      </c>
      <c r="G15" s="24">
        <f>G17+G20+G31+G34+G37+G42+G45</f>
        <v>231660671.68000001</v>
      </c>
      <c r="H15" s="36">
        <f>H17+H20+H31+H34+H37+H42+H45</f>
        <v>0</v>
      </c>
      <c r="I15" s="95"/>
      <c r="J15" s="95"/>
      <c r="K15" s="95"/>
      <c r="L15" s="95"/>
      <c r="M15" s="95"/>
      <c r="N15" s="95"/>
      <c r="O15" s="95"/>
      <c r="P15" s="95"/>
      <c r="Q15" s="95"/>
      <c r="R15" s="95"/>
      <c r="S15" s="95"/>
    </row>
    <row r="16" spans="1:19">
      <c r="A16" s="71" t="s">
        <v>10</v>
      </c>
      <c r="B16" s="39"/>
      <c r="C16" s="246"/>
      <c r="D16" s="246"/>
      <c r="E16" s="246"/>
      <c r="F16" s="246"/>
      <c r="G16" s="246"/>
      <c r="H16" s="40"/>
      <c r="I16" s="95"/>
      <c r="J16" s="95"/>
      <c r="K16" s="95"/>
      <c r="L16" s="95"/>
      <c r="M16" s="95"/>
      <c r="N16" s="95"/>
      <c r="O16" s="95"/>
      <c r="P16" s="95"/>
      <c r="Q16" s="95"/>
      <c r="R16" s="95"/>
      <c r="S16" s="95"/>
    </row>
    <row r="17" spans="1:19">
      <c r="A17" s="33" t="s">
        <v>105</v>
      </c>
      <c r="B17" s="39">
        <v>1100</v>
      </c>
      <c r="C17" s="246">
        <v>120</v>
      </c>
      <c r="D17" s="74">
        <v>120</v>
      </c>
      <c r="E17" s="30">
        <f>E19</f>
        <v>350000</v>
      </c>
      <c r="F17" s="30">
        <f t="shared" ref="F17:H17" si="2">F19</f>
        <v>350000</v>
      </c>
      <c r="G17" s="30">
        <f t="shared" si="2"/>
        <v>350000</v>
      </c>
      <c r="H17" s="37">
        <f t="shared" si="2"/>
        <v>0</v>
      </c>
      <c r="I17" s="95"/>
      <c r="J17" s="95"/>
      <c r="K17" s="95"/>
      <c r="L17" s="95"/>
      <c r="M17" s="95"/>
      <c r="N17" s="95"/>
      <c r="O17" s="95"/>
      <c r="P17" s="95"/>
      <c r="Q17" s="95"/>
      <c r="R17" s="95"/>
      <c r="S17" s="95"/>
    </row>
    <row r="18" spans="1:19">
      <c r="A18" s="71" t="s">
        <v>10</v>
      </c>
      <c r="B18" s="39"/>
      <c r="C18" s="246"/>
      <c r="D18" s="246"/>
      <c r="E18" s="246"/>
      <c r="F18" s="246"/>
      <c r="G18" s="246"/>
      <c r="H18" s="40"/>
      <c r="I18" s="95"/>
      <c r="J18" s="95"/>
      <c r="K18" s="95"/>
      <c r="L18" s="95"/>
      <c r="M18" s="95"/>
      <c r="N18" s="95"/>
      <c r="O18" s="95"/>
      <c r="P18" s="95"/>
      <c r="Q18" s="95"/>
      <c r="R18" s="95"/>
      <c r="S18" s="95"/>
    </row>
    <row r="19" spans="1:19">
      <c r="A19" s="72" t="s">
        <v>214</v>
      </c>
      <c r="B19" s="39">
        <v>1110</v>
      </c>
      <c r="C19" s="246">
        <v>120</v>
      </c>
      <c r="D19" s="92">
        <v>120</v>
      </c>
      <c r="E19" s="31">
        <v>350000</v>
      </c>
      <c r="F19" s="31">
        <v>350000</v>
      </c>
      <c r="G19" s="31">
        <v>350000</v>
      </c>
      <c r="H19" s="55">
        <v>0</v>
      </c>
      <c r="I19" s="95"/>
      <c r="J19" s="95"/>
      <c r="K19" s="95"/>
      <c r="L19" s="95"/>
      <c r="M19" s="95"/>
      <c r="N19" s="95"/>
      <c r="O19" s="95"/>
      <c r="P19" s="95"/>
      <c r="Q19" s="95"/>
      <c r="R19" s="95"/>
      <c r="S19" s="95"/>
    </row>
    <row r="20" spans="1:19">
      <c r="A20" s="33" t="s">
        <v>94</v>
      </c>
      <c r="B20" s="39">
        <v>1200</v>
      </c>
      <c r="C20" s="246">
        <v>130</v>
      </c>
      <c r="D20" s="246">
        <v>130</v>
      </c>
      <c r="E20" s="30">
        <f>E22+E23+E28</f>
        <v>215541195.34999999</v>
      </c>
      <c r="F20" s="30">
        <f>F22+F23+F28</f>
        <v>231310671.68000001</v>
      </c>
      <c r="G20" s="30">
        <f>G22+G23+G28</f>
        <v>231310671.68000001</v>
      </c>
      <c r="H20" s="37">
        <f>H22+H23+H28</f>
        <v>0</v>
      </c>
      <c r="I20" s="95"/>
      <c r="J20" s="95"/>
      <c r="K20" s="95"/>
      <c r="L20" s="95"/>
      <c r="M20" s="95"/>
      <c r="N20" s="95"/>
      <c r="O20" s="95"/>
      <c r="P20" s="95"/>
      <c r="Q20" s="95"/>
      <c r="R20" s="95"/>
      <c r="S20" s="95"/>
    </row>
    <row r="21" spans="1:19">
      <c r="A21" s="71" t="s">
        <v>10</v>
      </c>
      <c r="B21" s="39"/>
      <c r="C21" s="246"/>
      <c r="D21" s="246"/>
      <c r="E21" s="246"/>
      <c r="F21" s="246"/>
      <c r="G21" s="246"/>
      <c r="H21" s="40"/>
      <c r="I21" s="95"/>
      <c r="J21" s="95"/>
      <c r="K21" s="95"/>
      <c r="L21" s="95"/>
      <c r="M21" s="95"/>
      <c r="N21" s="95"/>
      <c r="O21" s="95"/>
      <c r="P21" s="95"/>
      <c r="Q21" s="95"/>
      <c r="R21" s="95"/>
      <c r="S21" s="95"/>
    </row>
    <row r="22" spans="1:19" ht="30">
      <c r="A22" s="34" t="s">
        <v>99</v>
      </c>
      <c r="B22" s="39">
        <v>1210</v>
      </c>
      <c r="C22" s="246">
        <v>130</v>
      </c>
      <c r="D22" s="32">
        <v>130</v>
      </c>
      <c r="E22" s="31">
        <v>4133900</v>
      </c>
      <c r="F22" s="31">
        <v>4133900</v>
      </c>
      <c r="G22" s="31">
        <v>4133900</v>
      </c>
      <c r="H22" s="55">
        <v>0</v>
      </c>
      <c r="I22" s="95"/>
      <c r="J22" s="95"/>
      <c r="K22" s="95"/>
      <c r="L22" s="95"/>
      <c r="M22" s="95"/>
      <c r="N22" s="95"/>
      <c r="O22" s="95"/>
      <c r="P22" s="95"/>
      <c r="Q22" s="95"/>
      <c r="R22" s="95"/>
      <c r="S22" s="95"/>
    </row>
    <row r="23" spans="1:19" ht="30">
      <c r="A23" s="34" t="s">
        <v>9</v>
      </c>
      <c r="B23" s="39">
        <v>1220</v>
      </c>
      <c r="C23" s="246">
        <v>130</v>
      </c>
      <c r="D23" s="32">
        <v>130</v>
      </c>
      <c r="E23" s="31">
        <f>E24+E25+E26+E27</f>
        <v>201159395.34999999</v>
      </c>
      <c r="F23" s="31">
        <f t="shared" ref="F23:H23" si="3">F24+F25+F26+F27</f>
        <v>215222390.93000001</v>
      </c>
      <c r="G23" s="31">
        <f t="shared" si="3"/>
        <v>215222390.93000001</v>
      </c>
      <c r="H23" s="55">
        <f t="shared" si="3"/>
        <v>0</v>
      </c>
      <c r="I23" s="95"/>
      <c r="J23" s="95"/>
      <c r="K23" s="95"/>
      <c r="L23" s="95"/>
      <c r="M23" s="95"/>
      <c r="N23" s="95"/>
      <c r="O23" s="95"/>
      <c r="P23" s="95"/>
      <c r="Q23" s="95"/>
      <c r="R23" s="95"/>
      <c r="S23" s="95"/>
    </row>
    <row r="24" spans="1:19" s="52" customFormat="1" ht="12">
      <c r="A24" s="53" t="s">
        <v>211</v>
      </c>
      <c r="B24" s="82"/>
      <c r="C24" s="83"/>
      <c r="D24" s="84">
        <v>130</v>
      </c>
      <c r="E24" s="54">
        <v>201159395.34999999</v>
      </c>
      <c r="F24" s="54">
        <v>215222390.93000001</v>
      </c>
      <c r="G24" s="54">
        <v>215222390.93000001</v>
      </c>
      <c r="H24" s="78">
        <v>0</v>
      </c>
      <c r="I24" s="114"/>
      <c r="J24" s="114"/>
      <c r="K24" s="114"/>
      <c r="L24" s="114"/>
      <c r="M24" s="114"/>
      <c r="N24" s="114"/>
      <c r="O24" s="114"/>
      <c r="P24" s="114"/>
      <c r="Q24" s="114"/>
      <c r="R24" s="114"/>
      <c r="S24" s="114"/>
    </row>
    <row r="25" spans="1:19" s="52" customFormat="1" ht="12">
      <c r="A25" s="53" t="s">
        <v>209</v>
      </c>
      <c r="B25" s="82"/>
      <c r="C25" s="83"/>
      <c r="D25" s="84"/>
      <c r="E25" s="54">
        <v>0</v>
      </c>
      <c r="F25" s="54">
        <v>0</v>
      </c>
      <c r="G25" s="54">
        <v>0</v>
      </c>
      <c r="H25" s="78">
        <v>0</v>
      </c>
      <c r="I25" s="114"/>
      <c r="J25" s="114"/>
      <c r="K25" s="114"/>
      <c r="L25" s="114"/>
      <c r="M25" s="114"/>
      <c r="N25" s="114"/>
      <c r="O25" s="114"/>
      <c r="P25" s="114"/>
      <c r="Q25" s="114"/>
      <c r="R25" s="114"/>
      <c r="S25" s="114"/>
    </row>
    <row r="26" spans="1:19" s="52" customFormat="1" ht="12">
      <c r="A26" s="53" t="s">
        <v>210</v>
      </c>
      <c r="B26" s="82"/>
      <c r="C26" s="83"/>
      <c r="D26" s="84"/>
      <c r="E26" s="54">
        <v>0</v>
      </c>
      <c r="F26" s="54">
        <v>0</v>
      </c>
      <c r="G26" s="54">
        <v>0</v>
      </c>
      <c r="H26" s="78">
        <v>0</v>
      </c>
      <c r="I26" s="114"/>
      <c r="J26" s="114"/>
      <c r="K26" s="114"/>
      <c r="L26" s="114"/>
      <c r="M26" s="114"/>
      <c r="N26" s="114"/>
      <c r="O26" s="114"/>
      <c r="P26" s="114"/>
      <c r="Q26" s="114"/>
      <c r="R26" s="114"/>
      <c r="S26" s="114"/>
    </row>
    <row r="27" spans="1:19" s="52" customFormat="1" ht="36">
      <c r="A27" s="53" t="s">
        <v>212</v>
      </c>
      <c r="B27" s="82"/>
      <c r="C27" s="83"/>
      <c r="D27" s="84"/>
      <c r="E27" s="54">
        <v>0</v>
      </c>
      <c r="F27" s="54">
        <v>0</v>
      </c>
      <c r="G27" s="54">
        <v>0</v>
      </c>
      <c r="H27" s="78">
        <v>0</v>
      </c>
      <c r="I27" s="114"/>
      <c r="J27" s="114"/>
      <c r="K27" s="114"/>
      <c r="L27" s="114"/>
      <c r="M27" s="114"/>
      <c r="N27" s="114"/>
      <c r="O27" s="114"/>
      <c r="P27" s="114"/>
      <c r="Q27" s="114"/>
      <c r="R27" s="114"/>
      <c r="S27" s="114"/>
    </row>
    <row r="28" spans="1:19" ht="45">
      <c r="A28" s="34" t="s">
        <v>101</v>
      </c>
      <c r="B28" s="39">
        <v>1230</v>
      </c>
      <c r="C28" s="246">
        <v>130</v>
      </c>
      <c r="D28" s="32">
        <v>130</v>
      </c>
      <c r="E28" s="31">
        <f>E29+E30</f>
        <v>10247900</v>
      </c>
      <c r="F28" s="31">
        <f>F29+F30</f>
        <v>11954380.75</v>
      </c>
      <c r="G28" s="31">
        <f>G29+G30</f>
        <v>11954380.75</v>
      </c>
      <c r="H28" s="55">
        <f>H29+H30</f>
        <v>0</v>
      </c>
      <c r="I28" s="95"/>
      <c r="J28" s="95"/>
      <c r="K28" s="95"/>
      <c r="L28" s="95"/>
      <c r="M28" s="95"/>
      <c r="N28" s="95"/>
      <c r="O28" s="95"/>
      <c r="P28" s="95"/>
      <c r="Q28" s="95"/>
      <c r="R28" s="95"/>
      <c r="S28" s="95"/>
    </row>
    <row r="29" spans="1:19">
      <c r="A29" s="34" t="s">
        <v>239</v>
      </c>
      <c r="B29" s="39">
        <v>1240</v>
      </c>
      <c r="C29" s="246">
        <v>130</v>
      </c>
      <c r="D29" s="32">
        <v>130</v>
      </c>
      <c r="E29" s="31">
        <v>8987900</v>
      </c>
      <c r="F29" s="31">
        <v>10694380.75</v>
      </c>
      <c r="G29" s="31">
        <v>10694380.75</v>
      </c>
      <c r="H29" s="55">
        <v>0</v>
      </c>
      <c r="I29" s="95"/>
      <c r="J29" s="95"/>
      <c r="K29" s="95"/>
      <c r="L29" s="95"/>
      <c r="M29" s="95"/>
      <c r="N29" s="95"/>
      <c r="O29" s="95"/>
      <c r="P29" s="95"/>
      <c r="Q29" s="95"/>
      <c r="R29" s="95"/>
      <c r="S29" s="95"/>
    </row>
    <row r="30" spans="1:19" ht="30">
      <c r="A30" s="34" t="s">
        <v>216</v>
      </c>
      <c r="B30" s="39">
        <v>1240</v>
      </c>
      <c r="C30" s="246">
        <v>130</v>
      </c>
      <c r="D30" s="32">
        <v>130</v>
      </c>
      <c r="E30" s="31">
        <v>1260000</v>
      </c>
      <c r="F30" s="31">
        <v>1260000</v>
      </c>
      <c r="G30" s="31">
        <v>1260000</v>
      </c>
      <c r="H30" s="55">
        <v>0</v>
      </c>
      <c r="I30" s="95"/>
      <c r="J30" s="95"/>
      <c r="K30" s="95"/>
      <c r="L30" s="95"/>
      <c r="M30" s="95"/>
      <c r="N30" s="95"/>
      <c r="O30" s="95"/>
      <c r="P30" s="95"/>
      <c r="Q30" s="95"/>
      <c r="R30" s="95"/>
      <c r="S30" s="95"/>
    </row>
    <row r="31" spans="1:19" ht="30">
      <c r="A31" s="33" t="s">
        <v>95</v>
      </c>
      <c r="B31" s="39">
        <v>1300</v>
      </c>
      <c r="C31" s="246">
        <v>140</v>
      </c>
      <c r="D31" s="246"/>
      <c r="E31" s="30">
        <f>E33</f>
        <v>0</v>
      </c>
      <c r="F31" s="30">
        <f t="shared" ref="F31:H31" si="4">F33</f>
        <v>0</v>
      </c>
      <c r="G31" s="30">
        <f t="shared" si="4"/>
        <v>0</v>
      </c>
      <c r="H31" s="37">
        <f t="shared" si="4"/>
        <v>0</v>
      </c>
      <c r="I31" s="95"/>
      <c r="J31" s="95"/>
      <c r="K31" s="95"/>
      <c r="L31" s="95"/>
      <c r="M31" s="95"/>
      <c r="N31" s="95"/>
      <c r="O31" s="95"/>
      <c r="P31" s="95"/>
      <c r="Q31" s="95"/>
      <c r="R31" s="95"/>
      <c r="S31" s="95"/>
    </row>
    <row r="32" spans="1:19">
      <c r="A32" s="71" t="s">
        <v>10</v>
      </c>
      <c r="B32" s="39"/>
      <c r="C32" s="246"/>
      <c r="D32" s="246"/>
      <c r="E32" s="246"/>
      <c r="F32" s="246"/>
      <c r="G32" s="246"/>
      <c r="H32" s="40"/>
      <c r="I32" s="95"/>
      <c r="J32" s="95"/>
      <c r="K32" s="95"/>
      <c r="L32" s="95"/>
      <c r="M32" s="95"/>
      <c r="N32" s="95"/>
      <c r="O32" s="95"/>
      <c r="P32" s="95"/>
      <c r="Q32" s="95"/>
      <c r="R32" s="95"/>
      <c r="S32" s="95"/>
    </row>
    <row r="33" spans="1:19">
      <c r="A33" s="71"/>
      <c r="B33" s="39">
        <v>1310</v>
      </c>
      <c r="C33" s="246">
        <v>140</v>
      </c>
      <c r="D33" s="246"/>
      <c r="E33" s="246"/>
      <c r="F33" s="246"/>
      <c r="G33" s="246"/>
      <c r="H33" s="40"/>
      <c r="I33" s="95"/>
      <c r="J33" s="95"/>
      <c r="K33" s="95"/>
      <c r="L33" s="95"/>
      <c r="M33" s="95"/>
      <c r="N33" s="95"/>
      <c r="O33" s="95"/>
      <c r="P33" s="95"/>
      <c r="Q33" s="95"/>
      <c r="R33" s="95"/>
      <c r="S33" s="95"/>
    </row>
    <row r="34" spans="1:19">
      <c r="A34" s="33" t="s">
        <v>106</v>
      </c>
      <c r="B34" s="39">
        <v>1400</v>
      </c>
      <c r="C34" s="246">
        <v>150</v>
      </c>
      <c r="D34" s="246"/>
      <c r="E34" s="30">
        <f>E36</f>
        <v>0</v>
      </c>
      <c r="F34" s="30">
        <f t="shared" ref="F34:H34" si="5">F36</f>
        <v>0</v>
      </c>
      <c r="G34" s="30">
        <f t="shared" si="5"/>
        <v>0</v>
      </c>
      <c r="H34" s="37">
        <f t="shared" si="5"/>
        <v>0</v>
      </c>
      <c r="I34" s="95"/>
      <c r="J34" s="95"/>
      <c r="K34" s="95"/>
      <c r="L34" s="95"/>
      <c r="M34" s="95"/>
      <c r="N34" s="95"/>
      <c r="O34" s="95"/>
      <c r="P34" s="95"/>
      <c r="Q34" s="95"/>
      <c r="R34" s="95"/>
      <c r="S34" s="95"/>
    </row>
    <row r="35" spans="1:19">
      <c r="A35" s="71" t="s">
        <v>10</v>
      </c>
      <c r="B35" s="39"/>
      <c r="C35" s="246"/>
      <c r="D35" s="246"/>
      <c r="E35" s="246"/>
      <c r="F35" s="246"/>
      <c r="G35" s="246"/>
      <c r="H35" s="40"/>
      <c r="I35" s="95"/>
      <c r="J35" s="95"/>
      <c r="K35" s="95"/>
      <c r="L35" s="95"/>
      <c r="M35" s="95"/>
      <c r="N35" s="95"/>
      <c r="O35" s="95"/>
      <c r="P35" s="95"/>
      <c r="Q35" s="95"/>
      <c r="R35" s="95"/>
      <c r="S35" s="95"/>
    </row>
    <row r="36" spans="1:19" ht="45">
      <c r="A36" s="34" t="s">
        <v>256</v>
      </c>
      <c r="B36" s="39">
        <v>1410</v>
      </c>
      <c r="C36" s="246">
        <v>150</v>
      </c>
      <c r="D36" s="246">
        <v>150</v>
      </c>
      <c r="E36" s="31">
        <v>0</v>
      </c>
      <c r="F36" s="246">
        <v>0</v>
      </c>
      <c r="G36" s="246">
        <v>0</v>
      </c>
      <c r="H36" s="40"/>
      <c r="I36" s="95"/>
      <c r="J36" s="95"/>
      <c r="K36" s="95"/>
      <c r="L36" s="95"/>
      <c r="M36" s="95"/>
      <c r="N36" s="95"/>
      <c r="O36" s="95"/>
      <c r="P36" s="95"/>
      <c r="Q36" s="95"/>
      <c r="R36" s="95"/>
      <c r="S36" s="95"/>
    </row>
    <row r="37" spans="1:19">
      <c r="A37" s="33" t="s">
        <v>110</v>
      </c>
      <c r="B37" s="39">
        <v>1500</v>
      </c>
      <c r="C37" s="246">
        <v>180</v>
      </c>
      <c r="D37" s="246">
        <v>150</v>
      </c>
      <c r="E37" s="30">
        <f>E39+E40+E41</f>
        <v>0</v>
      </c>
      <c r="F37" s="30">
        <f t="shared" ref="F37:H37" si="6">F39+F40+F41</f>
        <v>0</v>
      </c>
      <c r="G37" s="30">
        <f t="shared" si="6"/>
        <v>0</v>
      </c>
      <c r="H37" s="37">
        <f t="shared" si="6"/>
        <v>0</v>
      </c>
      <c r="I37" s="95"/>
      <c r="J37" s="95"/>
      <c r="K37" s="95"/>
      <c r="L37" s="95"/>
      <c r="M37" s="95"/>
      <c r="N37" s="95"/>
      <c r="O37" s="95"/>
      <c r="P37" s="95"/>
      <c r="Q37" s="95"/>
      <c r="R37" s="95"/>
      <c r="S37" s="95"/>
    </row>
    <row r="38" spans="1:19">
      <c r="A38" s="71" t="s">
        <v>10</v>
      </c>
      <c r="B38" s="39"/>
      <c r="C38" s="246"/>
      <c r="D38" s="246"/>
      <c r="E38" s="246"/>
      <c r="F38" s="246"/>
      <c r="G38" s="246"/>
      <c r="H38" s="40"/>
      <c r="I38" s="95"/>
      <c r="J38" s="95"/>
      <c r="K38" s="95"/>
      <c r="L38" s="95"/>
      <c r="M38" s="95"/>
      <c r="N38" s="95"/>
      <c r="O38" s="95"/>
      <c r="P38" s="95"/>
      <c r="Q38" s="95"/>
      <c r="R38" s="95"/>
      <c r="S38" s="95"/>
    </row>
    <row r="39" spans="1:19">
      <c r="A39" s="34" t="s">
        <v>100</v>
      </c>
      <c r="B39" s="39">
        <v>1510</v>
      </c>
      <c r="C39" s="246">
        <v>180</v>
      </c>
      <c r="D39" s="246">
        <v>150</v>
      </c>
      <c r="E39" s="31">
        <v>0</v>
      </c>
      <c r="F39" s="246">
        <v>0</v>
      </c>
      <c r="G39" s="246">
        <v>0</v>
      </c>
      <c r="H39" s="40">
        <v>0</v>
      </c>
      <c r="I39" s="95"/>
      <c r="J39" s="95"/>
      <c r="K39" s="95"/>
      <c r="L39" s="95"/>
      <c r="M39" s="95"/>
      <c r="N39" s="95"/>
      <c r="O39" s="95"/>
      <c r="P39" s="95"/>
      <c r="Q39" s="95"/>
      <c r="R39" s="95"/>
      <c r="S39" s="95"/>
    </row>
    <row r="40" spans="1:19" ht="30">
      <c r="A40" s="34" t="s">
        <v>8</v>
      </c>
      <c r="B40" s="39">
        <v>1520</v>
      </c>
      <c r="C40" s="246">
        <v>180</v>
      </c>
      <c r="D40" s="246"/>
      <c r="E40" s="31"/>
      <c r="F40" s="246"/>
      <c r="G40" s="246"/>
      <c r="H40" s="40"/>
      <c r="I40" s="95"/>
      <c r="J40" s="95"/>
      <c r="K40" s="95"/>
      <c r="L40" s="95"/>
      <c r="M40" s="95"/>
      <c r="N40" s="95"/>
      <c r="O40" s="95"/>
      <c r="P40" s="95"/>
      <c r="Q40" s="95"/>
      <c r="R40" s="95"/>
      <c r="S40" s="95"/>
    </row>
    <row r="41" spans="1:19">
      <c r="A41" s="34"/>
      <c r="B41" s="39">
        <v>1530</v>
      </c>
      <c r="C41" s="246">
        <v>180</v>
      </c>
      <c r="D41" s="246"/>
      <c r="E41" s="31"/>
      <c r="F41" s="246"/>
      <c r="G41" s="246"/>
      <c r="H41" s="40"/>
      <c r="I41" s="95"/>
      <c r="J41" s="95"/>
      <c r="K41" s="95"/>
      <c r="L41" s="95"/>
      <c r="M41" s="95"/>
      <c r="N41" s="95"/>
      <c r="O41" s="95"/>
      <c r="P41" s="95"/>
      <c r="Q41" s="95"/>
      <c r="R41" s="95"/>
      <c r="S41" s="95"/>
    </row>
    <row r="42" spans="1:19">
      <c r="A42" s="33" t="s">
        <v>107</v>
      </c>
      <c r="B42" s="39">
        <v>1900</v>
      </c>
      <c r="C42" s="246"/>
      <c r="D42" s="246"/>
      <c r="E42" s="30">
        <f>E44</f>
        <v>0</v>
      </c>
      <c r="F42" s="30">
        <f t="shared" ref="F42:H42" si="7">F44</f>
        <v>0</v>
      </c>
      <c r="G42" s="30">
        <f t="shared" si="7"/>
        <v>0</v>
      </c>
      <c r="H42" s="37">
        <f t="shared" si="7"/>
        <v>0</v>
      </c>
      <c r="I42" s="95"/>
      <c r="J42" s="95"/>
      <c r="K42" s="95"/>
      <c r="L42" s="95"/>
      <c r="M42" s="95"/>
      <c r="N42" s="95"/>
      <c r="O42" s="95"/>
      <c r="P42" s="95"/>
      <c r="Q42" s="95"/>
      <c r="R42" s="95"/>
      <c r="S42" s="95"/>
    </row>
    <row r="43" spans="1:19">
      <c r="A43" s="71" t="s">
        <v>10</v>
      </c>
      <c r="B43" s="39"/>
      <c r="C43" s="246"/>
      <c r="D43" s="246"/>
      <c r="E43" s="246"/>
      <c r="F43" s="246"/>
      <c r="G43" s="246"/>
      <c r="H43" s="40"/>
      <c r="I43" s="95"/>
      <c r="J43" s="95"/>
      <c r="K43" s="95"/>
      <c r="L43" s="95"/>
      <c r="M43" s="95"/>
      <c r="N43" s="95"/>
      <c r="O43" s="95"/>
      <c r="P43" s="95"/>
      <c r="Q43" s="95"/>
      <c r="R43" s="95"/>
      <c r="S43" s="95"/>
    </row>
    <row r="44" spans="1:19">
      <c r="A44" s="34"/>
      <c r="B44" s="39">
        <v>1910</v>
      </c>
      <c r="C44" s="246"/>
      <c r="D44" s="246"/>
      <c r="E44" s="31"/>
      <c r="F44" s="246"/>
      <c r="G44" s="246"/>
      <c r="H44" s="40"/>
      <c r="I44" s="95"/>
      <c r="J44" s="95"/>
      <c r="K44" s="95"/>
      <c r="L44" s="95"/>
      <c r="M44" s="95"/>
      <c r="N44" s="95"/>
      <c r="O44" s="95"/>
      <c r="P44" s="95"/>
      <c r="Q44" s="95"/>
      <c r="R44" s="95"/>
      <c r="S44" s="95"/>
    </row>
    <row r="45" spans="1:19" ht="18">
      <c r="A45" s="33" t="s">
        <v>145</v>
      </c>
      <c r="B45" s="39">
        <v>1980</v>
      </c>
      <c r="C45" s="246" t="s">
        <v>102</v>
      </c>
      <c r="D45" s="246"/>
      <c r="E45" s="30">
        <f>E47+E48</f>
        <v>0</v>
      </c>
      <c r="F45" s="30">
        <f t="shared" ref="F45:H45" si="8">F47+F48</f>
        <v>0</v>
      </c>
      <c r="G45" s="30">
        <f t="shared" si="8"/>
        <v>0</v>
      </c>
      <c r="H45" s="37">
        <f t="shared" si="8"/>
        <v>0</v>
      </c>
      <c r="I45" s="95"/>
      <c r="J45" s="95"/>
      <c r="K45" s="95"/>
      <c r="L45" s="95"/>
      <c r="M45" s="95"/>
      <c r="N45" s="95"/>
      <c r="O45" s="95"/>
      <c r="P45" s="95"/>
      <c r="Q45" s="95"/>
      <c r="R45" s="95"/>
      <c r="S45" s="95"/>
    </row>
    <row r="46" spans="1:19">
      <c r="A46" s="71" t="s">
        <v>3</v>
      </c>
      <c r="B46" s="39"/>
      <c r="C46" s="246"/>
      <c r="D46" s="246"/>
      <c r="E46" s="246"/>
      <c r="F46" s="246"/>
      <c r="G46" s="246"/>
      <c r="H46" s="40"/>
      <c r="I46" s="95"/>
      <c r="J46" s="95"/>
      <c r="K46" s="95"/>
      <c r="L46" s="95"/>
      <c r="M46" s="95"/>
      <c r="N46" s="95"/>
      <c r="O46" s="95"/>
      <c r="P46" s="95"/>
      <c r="Q46" s="95"/>
      <c r="R46" s="95"/>
      <c r="S46" s="95"/>
    </row>
    <row r="47" spans="1:19" ht="45">
      <c r="A47" s="71" t="s">
        <v>240</v>
      </c>
      <c r="B47" s="39">
        <v>1981</v>
      </c>
      <c r="C47" s="246">
        <v>510</v>
      </c>
      <c r="D47" s="246"/>
      <c r="E47" s="246"/>
      <c r="F47" s="246"/>
      <c r="G47" s="246"/>
      <c r="H47" s="40"/>
      <c r="I47" s="95"/>
      <c r="J47" s="95"/>
      <c r="K47" s="95"/>
      <c r="L47" s="95"/>
      <c r="M47" s="95"/>
      <c r="N47" s="95"/>
      <c r="O47" s="95"/>
      <c r="P47" s="95"/>
      <c r="Q47" s="95"/>
      <c r="R47" s="95"/>
      <c r="S47" s="95"/>
    </row>
    <row r="48" spans="1:19" ht="15.75" thickBot="1">
      <c r="A48" s="71"/>
      <c r="B48" s="45"/>
      <c r="C48" s="46"/>
      <c r="D48" s="46"/>
      <c r="E48" s="46"/>
      <c r="F48" s="46"/>
      <c r="G48" s="46"/>
      <c r="H48" s="47"/>
      <c r="I48" s="95"/>
      <c r="J48" s="95"/>
      <c r="K48" s="95"/>
      <c r="L48" s="95"/>
      <c r="M48" s="95"/>
      <c r="N48" s="95"/>
      <c r="O48" s="95"/>
      <c r="P48" s="95"/>
      <c r="Q48" s="95"/>
      <c r="R48" s="95"/>
      <c r="S48" s="95"/>
    </row>
    <row r="49" spans="1:19">
      <c r="A49" s="96"/>
      <c r="B49" s="96"/>
      <c r="C49" s="96"/>
      <c r="D49" s="96"/>
      <c r="F49" s="96"/>
      <c r="G49" s="96"/>
      <c r="H49" s="96"/>
      <c r="I49" s="96"/>
      <c r="J49" s="96"/>
      <c r="K49" s="96"/>
      <c r="L49" s="96"/>
      <c r="M49" s="96"/>
      <c r="N49" s="96"/>
      <c r="O49" s="96"/>
      <c r="P49" s="96"/>
      <c r="Q49" s="96"/>
      <c r="R49" s="96"/>
      <c r="S49" s="96"/>
    </row>
    <row r="50" spans="1:19">
      <c r="A50" s="96"/>
      <c r="B50" s="96"/>
      <c r="C50" s="96"/>
      <c r="D50" s="96"/>
      <c r="F50" s="96"/>
      <c r="G50" s="96"/>
      <c r="H50" s="96"/>
      <c r="I50" s="96"/>
      <c r="J50" s="96"/>
      <c r="K50" s="96"/>
      <c r="L50" s="96"/>
      <c r="M50" s="96"/>
      <c r="N50" s="96"/>
      <c r="O50" s="96"/>
      <c r="P50" s="96"/>
      <c r="Q50" s="96"/>
      <c r="R50" s="96"/>
      <c r="S50" s="96"/>
    </row>
  </sheetData>
  <mergeCells count="6">
    <mergeCell ref="A2:S2"/>
    <mergeCell ref="A4:A5"/>
    <mergeCell ref="B4:B5"/>
    <mergeCell ref="C4:C5"/>
    <mergeCell ref="D4:D5"/>
    <mergeCell ref="E4:H4"/>
  </mergeCell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2:M90"/>
  <sheetViews>
    <sheetView view="pageBreakPreview" zoomScale="75" zoomScaleNormal="100" zoomScaleSheetLayoutView="75" workbookViewId="0">
      <selection activeCell="L13" sqref="L13"/>
    </sheetView>
  </sheetViews>
  <sheetFormatPr defaultRowHeight="15"/>
  <cols>
    <col min="1" max="1" width="6.140625" customWidth="1"/>
    <col min="2" max="2" width="16.42578125" customWidth="1"/>
    <col min="3" max="3" width="17.140625" customWidth="1"/>
    <col min="4" max="4" width="13.140625" bestFit="1" customWidth="1"/>
    <col min="5" max="5" width="17.28515625" customWidth="1"/>
    <col min="6" max="6" width="17" customWidth="1"/>
    <col min="7" max="7" width="15.85546875" customWidth="1"/>
    <col min="8" max="8" width="17.85546875" hidden="1" customWidth="1"/>
    <col min="9" max="9" width="12.140625" hidden="1" customWidth="1"/>
    <col min="10" max="10" width="21.7109375" customWidth="1"/>
    <col min="11" max="11" width="13.7109375" customWidth="1"/>
    <col min="12" max="12" width="10.5703125" customWidth="1"/>
    <col min="13" max="13" width="13.140625" customWidth="1"/>
    <col min="14" max="14" width="9.140625" customWidth="1"/>
  </cols>
  <sheetData>
    <row r="2" spans="1:13" ht="15.75">
      <c r="A2" s="362" t="s">
        <v>50</v>
      </c>
      <c r="B2" s="362"/>
      <c r="C2" s="362"/>
      <c r="D2" s="362"/>
      <c r="E2" s="362"/>
      <c r="F2" s="362"/>
      <c r="G2" s="362"/>
      <c r="H2" s="362"/>
      <c r="I2" s="362"/>
      <c r="J2" s="362"/>
    </row>
    <row r="3" spans="1:13" ht="15.75">
      <c r="A3" s="362" t="s">
        <v>62</v>
      </c>
      <c r="B3" s="362"/>
      <c r="C3" s="362"/>
      <c r="D3" s="362"/>
      <c r="E3" s="362"/>
      <c r="F3" s="362"/>
      <c r="G3" s="362"/>
      <c r="H3" s="362"/>
      <c r="I3" s="362"/>
      <c r="J3" s="362"/>
      <c r="K3" s="360"/>
      <c r="L3" s="360"/>
      <c r="M3" s="360"/>
    </row>
    <row r="4" spans="1:13" ht="15.75">
      <c r="A4" s="7" t="s">
        <v>74</v>
      </c>
    </row>
    <row r="5" spans="1:13" ht="15.75">
      <c r="A5" s="363" t="s">
        <v>59</v>
      </c>
      <c r="B5" s="363"/>
      <c r="C5" s="363"/>
      <c r="D5" s="363"/>
      <c r="E5" s="363"/>
    </row>
    <row r="6" spans="1:13" ht="15.75">
      <c r="A6" s="13"/>
      <c r="B6" s="13"/>
      <c r="C6" s="13"/>
      <c r="D6" s="13"/>
      <c r="E6" s="13"/>
    </row>
    <row r="7" spans="1:13" ht="32.25" customHeight="1">
      <c r="A7" s="358" t="s">
        <v>51</v>
      </c>
      <c r="B7" s="358" t="s">
        <v>52</v>
      </c>
      <c r="C7" s="358" t="s">
        <v>53</v>
      </c>
      <c r="D7" s="358" t="s">
        <v>197</v>
      </c>
      <c r="E7" s="358"/>
      <c r="F7" s="358"/>
      <c r="G7" s="358"/>
      <c r="H7" s="358" t="s">
        <v>54</v>
      </c>
      <c r="I7" s="358" t="s">
        <v>55</v>
      </c>
      <c r="J7" s="358" t="s">
        <v>198</v>
      </c>
      <c r="K7" s="309" t="s">
        <v>459</v>
      </c>
      <c r="L7" s="309" t="s">
        <v>68</v>
      </c>
      <c r="M7" s="309" t="s">
        <v>481</v>
      </c>
    </row>
    <row r="8" spans="1:13" ht="15.75">
      <c r="A8" s="358"/>
      <c r="B8" s="358"/>
      <c r="C8" s="358"/>
      <c r="D8" s="358" t="s">
        <v>6</v>
      </c>
      <c r="E8" s="358" t="s">
        <v>4</v>
      </c>
      <c r="F8" s="358"/>
      <c r="G8" s="358"/>
      <c r="H8" s="358"/>
      <c r="I8" s="358"/>
      <c r="J8" s="358"/>
      <c r="K8" s="309"/>
      <c r="L8" s="309"/>
      <c r="M8" s="309"/>
    </row>
    <row r="9" spans="1:13" ht="47.25">
      <c r="A9" s="358"/>
      <c r="B9" s="358"/>
      <c r="C9" s="358"/>
      <c r="D9" s="358"/>
      <c r="E9" s="11" t="s">
        <v>56</v>
      </c>
      <c r="F9" s="11" t="s">
        <v>57</v>
      </c>
      <c r="G9" s="11" t="s">
        <v>58</v>
      </c>
      <c r="H9" s="358"/>
      <c r="I9" s="358"/>
      <c r="J9" s="358"/>
      <c r="K9" s="309"/>
      <c r="L9" s="309"/>
      <c r="M9" s="309"/>
    </row>
    <row r="10" spans="1:13" ht="15.75">
      <c r="A10" s="115">
        <v>1</v>
      </c>
      <c r="B10" s="115">
        <v>2</v>
      </c>
      <c r="C10" s="115">
        <v>3</v>
      </c>
      <c r="D10" s="115">
        <v>4</v>
      </c>
      <c r="E10" s="115">
        <v>5</v>
      </c>
      <c r="F10" s="115">
        <v>6</v>
      </c>
      <c r="G10" s="115">
        <v>7</v>
      </c>
      <c r="H10" s="115">
        <v>8</v>
      </c>
      <c r="I10" s="115">
        <v>9</v>
      </c>
      <c r="J10" s="115">
        <v>8</v>
      </c>
      <c r="K10" s="101">
        <v>9</v>
      </c>
      <c r="L10" s="101">
        <v>10</v>
      </c>
      <c r="M10" s="101" t="s">
        <v>69</v>
      </c>
    </row>
    <row r="11" spans="1:13" ht="15.75">
      <c r="A11" s="205">
        <v>1</v>
      </c>
      <c r="B11" s="206" t="s">
        <v>43</v>
      </c>
      <c r="C11" s="207">
        <v>18</v>
      </c>
      <c r="D11" s="81">
        <v>55181.48</v>
      </c>
      <c r="E11" s="81">
        <v>26206.68</v>
      </c>
      <c r="F11" s="81">
        <v>11104.53</v>
      </c>
      <c r="G11" s="81">
        <v>17870.27</v>
      </c>
      <c r="H11" s="81"/>
      <c r="I11" s="81"/>
      <c r="J11" s="81">
        <v>11919200</v>
      </c>
      <c r="K11" s="214">
        <v>55181.48</v>
      </c>
      <c r="L11" s="228">
        <v>1</v>
      </c>
      <c r="M11" s="81">
        <f>K11*L11</f>
        <v>55181.48</v>
      </c>
    </row>
    <row r="12" spans="1:13" ht="15.75">
      <c r="A12" s="205">
        <v>2</v>
      </c>
      <c r="B12" s="206" t="s">
        <v>44</v>
      </c>
      <c r="C12" s="207">
        <f>C13+C14</f>
        <v>70.900000000000006</v>
      </c>
      <c r="D12" s="81">
        <v>59302.49</v>
      </c>
      <c r="E12" s="81">
        <v>19047.349999999999</v>
      </c>
      <c r="F12" s="81">
        <v>14393.6</v>
      </c>
      <c r="G12" s="81">
        <v>25861.54</v>
      </c>
      <c r="H12" s="81"/>
      <c r="I12" s="81"/>
      <c r="J12" s="81">
        <f>J13+J14</f>
        <v>50454559</v>
      </c>
      <c r="K12" s="211">
        <v>56316.66</v>
      </c>
      <c r="L12" s="228">
        <v>1.0530185910000001</v>
      </c>
      <c r="M12" s="81">
        <f t="shared" ref="M12:M21" si="0">K12*L12</f>
        <v>59302.48996302607</v>
      </c>
    </row>
    <row r="13" spans="1:13" s="25" customFormat="1" ht="30">
      <c r="A13" s="208"/>
      <c r="B13" s="209" t="s">
        <v>91</v>
      </c>
      <c r="C13" s="210">
        <v>69</v>
      </c>
      <c r="D13" s="211">
        <v>59724.47</v>
      </c>
      <c r="E13" s="81">
        <v>19047.349999999999</v>
      </c>
      <c r="F13" s="211">
        <v>14393.6</v>
      </c>
      <c r="G13" s="211">
        <v>26283.52</v>
      </c>
      <c r="H13" s="211"/>
      <c r="I13" s="211"/>
      <c r="J13" s="211">
        <v>49451868</v>
      </c>
      <c r="K13" s="211">
        <v>56610.879999999997</v>
      </c>
      <c r="L13" s="228">
        <v>1.054999851</v>
      </c>
      <c r="M13" s="211">
        <f t="shared" si="0"/>
        <v>59724.469964978882</v>
      </c>
    </row>
    <row r="14" spans="1:13" s="25" customFormat="1" ht="30">
      <c r="A14" s="208"/>
      <c r="B14" s="209" t="s">
        <v>92</v>
      </c>
      <c r="C14" s="210">
        <v>1.9</v>
      </c>
      <c r="D14" s="211">
        <v>43977.66</v>
      </c>
      <c r="E14" s="81">
        <v>19047.349999999999</v>
      </c>
      <c r="F14" s="211">
        <v>14393.6</v>
      </c>
      <c r="G14" s="211">
        <v>10536.71</v>
      </c>
      <c r="H14" s="211"/>
      <c r="I14" s="211"/>
      <c r="J14" s="211">
        <v>1002691</v>
      </c>
      <c r="K14" s="211">
        <v>43977.79</v>
      </c>
      <c r="L14" s="228">
        <v>0.99999704300000003</v>
      </c>
      <c r="M14" s="211">
        <f t="shared" si="0"/>
        <v>43977.659957674972</v>
      </c>
    </row>
    <row r="15" spans="1:13" ht="15.75">
      <c r="A15" s="205">
        <v>3</v>
      </c>
      <c r="B15" s="206" t="s">
        <v>89</v>
      </c>
      <c r="C15" s="207">
        <f>C16+C17</f>
        <v>169</v>
      </c>
      <c r="D15" s="81">
        <v>28517.94</v>
      </c>
      <c r="E15" s="81">
        <v>9066.7000000000007</v>
      </c>
      <c r="F15" s="81">
        <v>10266.98</v>
      </c>
      <c r="G15" s="81">
        <v>9184.26</v>
      </c>
      <c r="H15" s="81"/>
      <c r="I15" s="81"/>
      <c r="J15" s="81">
        <f>J16+J17</f>
        <v>57834385</v>
      </c>
      <c r="K15" s="211">
        <v>27196.34</v>
      </c>
      <c r="L15" s="228">
        <v>1.0485947739999999</v>
      </c>
      <c r="M15" s="81">
        <f t="shared" si="0"/>
        <v>28517.939995927158</v>
      </c>
    </row>
    <row r="16" spans="1:13" s="25" customFormat="1" ht="30">
      <c r="A16" s="208"/>
      <c r="B16" s="209" t="s">
        <v>91</v>
      </c>
      <c r="C16" s="210">
        <v>164</v>
      </c>
      <c r="D16" s="211">
        <v>28661.02</v>
      </c>
      <c r="E16" s="81">
        <v>9066.7000000000007</v>
      </c>
      <c r="F16" s="211">
        <v>10266.98</v>
      </c>
      <c r="G16" s="211">
        <v>9327.34</v>
      </c>
      <c r="H16" s="211"/>
      <c r="I16" s="211"/>
      <c r="J16" s="211">
        <v>56404880</v>
      </c>
      <c r="K16" s="211">
        <v>27166.84</v>
      </c>
      <c r="L16" s="228">
        <v>1.0550001389999999</v>
      </c>
      <c r="M16" s="211">
        <f t="shared" ref="M16:M17" si="1">K16*L16</f>
        <v>28661.019976190757</v>
      </c>
    </row>
    <row r="17" spans="1:13" s="25" customFormat="1" ht="30">
      <c r="A17" s="208"/>
      <c r="B17" s="209" t="s">
        <v>92</v>
      </c>
      <c r="C17" s="210">
        <v>5</v>
      </c>
      <c r="D17" s="211">
        <v>23825.08</v>
      </c>
      <c r="E17" s="81">
        <v>9066.7000000000007</v>
      </c>
      <c r="F17" s="211">
        <v>10266.98</v>
      </c>
      <c r="G17" s="211">
        <v>4491.3999999999996</v>
      </c>
      <c r="H17" s="211"/>
      <c r="I17" s="211"/>
      <c r="J17" s="211">
        <v>1429505</v>
      </c>
      <c r="K17" s="211">
        <v>28262.27</v>
      </c>
      <c r="L17" s="228">
        <v>0.84299951799999995</v>
      </c>
      <c r="M17" s="211">
        <f t="shared" si="1"/>
        <v>23825.079987585857</v>
      </c>
    </row>
    <row r="18" spans="1:13" ht="15.75">
      <c r="A18" s="205">
        <v>4</v>
      </c>
      <c r="B18" s="206" t="s">
        <v>90</v>
      </c>
      <c r="C18" s="207">
        <f>C19+C20</f>
        <v>0</v>
      </c>
      <c r="D18" s="81"/>
      <c r="E18" s="81"/>
      <c r="F18" s="81"/>
      <c r="G18" s="81"/>
      <c r="H18" s="81"/>
      <c r="I18" s="81"/>
      <c r="J18" s="81">
        <f>J19+J20</f>
        <v>0</v>
      </c>
      <c r="K18" s="211"/>
      <c r="L18" s="228"/>
      <c r="M18" s="81">
        <f t="shared" si="0"/>
        <v>0</v>
      </c>
    </row>
    <row r="19" spans="1:13" s="25" customFormat="1" ht="30">
      <c r="A19" s="208"/>
      <c r="B19" s="209" t="s">
        <v>91</v>
      </c>
      <c r="C19" s="210"/>
      <c r="D19" s="211"/>
      <c r="E19" s="211"/>
      <c r="F19" s="211"/>
      <c r="G19" s="211"/>
      <c r="H19" s="211"/>
      <c r="I19" s="211"/>
      <c r="J19" s="211"/>
      <c r="K19" s="211"/>
      <c r="L19" s="228"/>
      <c r="M19" s="211">
        <f t="shared" si="0"/>
        <v>0</v>
      </c>
    </row>
    <row r="20" spans="1:13" s="25" customFormat="1" ht="30">
      <c r="A20" s="208"/>
      <c r="B20" s="209" t="s">
        <v>92</v>
      </c>
      <c r="C20" s="210"/>
      <c r="D20" s="211"/>
      <c r="E20" s="211"/>
      <c r="F20" s="211"/>
      <c r="G20" s="211"/>
      <c r="H20" s="211"/>
      <c r="I20" s="211"/>
      <c r="J20" s="211"/>
      <c r="K20" s="211"/>
      <c r="L20" s="228"/>
      <c r="M20" s="211">
        <f t="shared" si="0"/>
        <v>0</v>
      </c>
    </row>
    <row r="21" spans="1:13" s="116" customFormat="1" ht="33.75" customHeight="1">
      <c r="A21" s="205">
        <v>5</v>
      </c>
      <c r="B21" s="206" t="s">
        <v>84</v>
      </c>
      <c r="C21" s="207">
        <f>C22+C23</f>
        <v>121</v>
      </c>
      <c r="D21" s="81">
        <v>18024.37</v>
      </c>
      <c r="E21" s="81">
        <v>6155.53</v>
      </c>
      <c r="F21" s="81">
        <v>8827.01</v>
      </c>
      <c r="G21" s="81">
        <v>3041.83</v>
      </c>
      <c r="H21" s="81"/>
      <c r="I21" s="81"/>
      <c r="J21" s="81">
        <f>J22+J23</f>
        <v>26171384</v>
      </c>
      <c r="K21" s="211">
        <v>18084.45</v>
      </c>
      <c r="L21" s="228">
        <v>0.99667780800000005</v>
      </c>
      <c r="M21" s="81">
        <f t="shared" si="0"/>
        <v>18024.369984885601</v>
      </c>
    </row>
    <row r="22" spans="1:13" s="117" customFormat="1" ht="30">
      <c r="A22" s="208"/>
      <c r="B22" s="209" t="s">
        <v>91</v>
      </c>
      <c r="C22" s="210">
        <v>118</v>
      </c>
      <c r="D22" s="211">
        <v>17938.830000000002</v>
      </c>
      <c r="E22" s="81">
        <v>6155.53</v>
      </c>
      <c r="F22" s="211">
        <v>8827.01</v>
      </c>
      <c r="G22" s="211">
        <v>2956.29</v>
      </c>
      <c r="H22" s="211"/>
      <c r="I22" s="211"/>
      <c r="J22" s="211">
        <v>25401384</v>
      </c>
      <c r="K22" s="211">
        <v>17938.830000000002</v>
      </c>
      <c r="L22" s="228">
        <v>1</v>
      </c>
      <c r="M22" s="211">
        <f t="shared" ref="M22:M23" si="2">K22*L22</f>
        <v>17938.830000000002</v>
      </c>
    </row>
    <row r="23" spans="1:13" s="25" customFormat="1" ht="30">
      <c r="A23" s="208"/>
      <c r="B23" s="209" t="s">
        <v>92</v>
      </c>
      <c r="C23" s="210">
        <v>3</v>
      </c>
      <c r="D23" s="211">
        <v>21388.89</v>
      </c>
      <c r="E23" s="81">
        <v>6155.53</v>
      </c>
      <c r="F23" s="211">
        <v>8827.01</v>
      </c>
      <c r="G23" s="211">
        <v>6406.35</v>
      </c>
      <c r="H23" s="211"/>
      <c r="I23" s="211"/>
      <c r="J23" s="211">
        <v>770000</v>
      </c>
      <c r="K23" s="211">
        <v>24592.95</v>
      </c>
      <c r="L23" s="228">
        <v>0.86971632099999996</v>
      </c>
      <c r="M23" s="211">
        <f t="shared" si="2"/>
        <v>21388.889996536949</v>
      </c>
    </row>
    <row r="24" spans="1:13" ht="15.75">
      <c r="A24" s="359" t="s">
        <v>14</v>
      </c>
      <c r="B24" s="359"/>
      <c r="C24" s="212">
        <f>C11+C12+C15+C18+C21</f>
        <v>378.9</v>
      </c>
      <c r="D24" s="249" t="s">
        <v>66</v>
      </c>
      <c r="E24" s="249" t="s">
        <v>7</v>
      </c>
      <c r="F24" s="249" t="s">
        <v>7</v>
      </c>
      <c r="G24" s="249" t="s">
        <v>7</v>
      </c>
      <c r="H24" s="249" t="s">
        <v>7</v>
      </c>
      <c r="I24" s="249" t="s">
        <v>7</v>
      </c>
      <c r="J24" s="213">
        <f>J11+J12+J15+J18+J21</f>
        <v>146379528</v>
      </c>
      <c r="K24" s="213" t="s">
        <v>7</v>
      </c>
      <c r="L24" s="249" t="s">
        <v>7</v>
      </c>
      <c r="M24" s="249" t="s">
        <v>7</v>
      </c>
    </row>
    <row r="26" spans="1:13" ht="15.75">
      <c r="A26" s="7" t="s">
        <v>74</v>
      </c>
    </row>
    <row r="27" spans="1:13" ht="15.75">
      <c r="A27" s="2" t="s">
        <v>60</v>
      </c>
    </row>
    <row r="28" spans="1:13">
      <c r="A28" s="9"/>
    </row>
    <row r="29" spans="1:13" ht="32.25" customHeight="1">
      <c r="A29" s="358" t="s">
        <v>51</v>
      </c>
      <c r="B29" s="358" t="s">
        <v>52</v>
      </c>
      <c r="C29" s="358" t="s">
        <v>53</v>
      </c>
      <c r="D29" s="358" t="s">
        <v>197</v>
      </c>
      <c r="E29" s="358"/>
      <c r="F29" s="358"/>
      <c r="G29" s="358"/>
      <c r="H29" s="358" t="s">
        <v>54</v>
      </c>
      <c r="I29" s="358" t="s">
        <v>55</v>
      </c>
      <c r="J29" s="358" t="s">
        <v>198</v>
      </c>
      <c r="K29" s="309" t="s">
        <v>459</v>
      </c>
      <c r="L29" s="309" t="s">
        <v>68</v>
      </c>
      <c r="M29" s="309" t="s">
        <v>481</v>
      </c>
    </row>
    <row r="30" spans="1:13" ht="15.75">
      <c r="A30" s="358"/>
      <c r="B30" s="358"/>
      <c r="C30" s="358"/>
      <c r="D30" s="358" t="s">
        <v>6</v>
      </c>
      <c r="E30" s="358" t="s">
        <v>4</v>
      </c>
      <c r="F30" s="358"/>
      <c r="G30" s="358"/>
      <c r="H30" s="358"/>
      <c r="I30" s="358"/>
      <c r="J30" s="358"/>
      <c r="K30" s="309"/>
      <c r="L30" s="309"/>
      <c r="M30" s="309"/>
    </row>
    <row r="31" spans="1:13" ht="47.25">
      <c r="A31" s="358"/>
      <c r="B31" s="358"/>
      <c r="C31" s="358"/>
      <c r="D31" s="358"/>
      <c r="E31" s="50" t="s">
        <v>56</v>
      </c>
      <c r="F31" s="50" t="s">
        <v>57</v>
      </c>
      <c r="G31" s="50" t="s">
        <v>58</v>
      </c>
      <c r="H31" s="358"/>
      <c r="I31" s="358"/>
      <c r="J31" s="358"/>
      <c r="K31" s="309"/>
      <c r="L31" s="309"/>
      <c r="M31" s="309"/>
    </row>
    <row r="32" spans="1:13" ht="15.75">
      <c r="A32" s="115">
        <v>1</v>
      </c>
      <c r="B32" s="115">
        <v>2</v>
      </c>
      <c r="C32" s="115">
        <v>3</v>
      </c>
      <c r="D32" s="115">
        <v>4</v>
      </c>
      <c r="E32" s="115">
        <v>5</v>
      </c>
      <c r="F32" s="115">
        <v>6</v>
      </c>
      <c r="G32" s="115">
        <v>7</v>
      </c>
      <c r="H32" s="115">
        <v>8</v>
      </c>
      <c r="I32" s="115">
        <v>9</v>
      </c>
      <c r="J32" s="115">
        <v>8</v>
      </c>
      <c r="K32" s="204">
        <v>9</v>
      </c>
      <c r="L32" s="204">
        <v>10</v>
      </c>
      <c r="M32" s="204" t="s">
        <v>69</v>
      </c>
    </row>
    <row r="33" spans="1:13" ht="15.75">
      <c r="A33" s="205">
        <v>1</v>
      </c>
      <c r="B33" s="206" t="s">
        <v>43</v>
      </c>
      <c r="C33" s="207">
        <v>18</v>
      </c>
      <c r="D33" s="81">
        <v>54397.22</v>
      </c>
      <c r="E33" s="81">
        <v>26206.68</v>
      </c>
      <c r="F33" s="81">
        <v>11104.53</v>
      </c>
      <c r="G33" s="81">
        <v>17086.009999999998</v>
      </c>
      <c r="H33" s="81"/>
      <c r="I33" s="81"/>
      <c r="J33" s="81">
        <v>11749800</v>
      </c>
      <c r="K33" s="214">
        <v>54156.480000000003</v>
      </c>
      <c r="L33" s="227">
        <v>1.0044452660000001</v>
      </c>
      <c r="M33" s="81">
        <f>K33*L33</f>
        <v>54397.219959223687</v>
      </c>
    </row>
    <row r="34" spans="1:13" ht="15.75">
      <c r="A34" s="205">
        <v>2</v>
      </c>
      <c r="B34" s="206" t="s">
        <v>44</v>
      </c>
      <c r="C34" s="207">
        <f>C35+C36</f>
        <v>69.599999999999994</v>
      </c>
      <c r="D34" s="81">
        <v>56274.85</v>
      </c>
      <c r="E34" s="81">
        <v>19054.310000000001</v>
      </c>
      <c r="F34" s="81">
        <v>13835.2</v>
      </c>
      <c r="G34" s="81">
        <v>23385.34</v>
      </c>
      <c r="H34" s="81"/>
      <c r="I34" s="81"/>
      <c r="J34" s="81">
        <v>47000754</v>
      </c>
      <c r="K34" s="211">
        <v>52976.24</v>
      </c>
      <c r="L34" s="227">
        <v>1.0622658380000001</v>
      </c>
      <c r="M34" s="81">
        <f t="shared" ref="M34:M45" si="3">K34*L34</f>
        <v>56274.849977689119</v>
      </c>
    </row>
    <row r="35" spans="1:13" s="25" customFormat="1" ht="30">
      <c r="A35" s="208"/>
      <c r="B35" s="209" t="s">
        <v>91</v>
      </c>
      <c r="C35" s="210">
        <v>68</v>
      </c>
      <c r="D35" s="211">
        <v>56674.12</v>
      </c>
      <c r="E35" s="81">
        <v>19054.310000000001</v>
      </c>
      <c r="F35" s="211">
        <v>13835.2</v>
      </c>
      <c r="G35" s="211">
        <v>23784.61</v>
      </c>
      <c r="H35" s="211"/>
      <c r="I35" s="211"/>
      <c r="J35" s="211">
        <v>46246083</v>
      </c>
      <c r="K35" s="211">
        <v>53227.040000000001</v>
      </c>
      <c r="L35" s="228">
        <v>1.06476182</v>
      </c>
      <c r="M35" s="211">
        <f t="shared" si="3"/>
        <v>56674.1199836128</v>
      </c>
    </row>
    <row r="36" spans="1:13" s="25" customFormat="1" ht="30">
      <c r="A36" s="208"/>
      <c r="B36" s="209" t="s">
        <v>92</v>
      </c>
      <c r="C36" s="210">
        <v>1.6</v>
      </c>
      <c r="D36" s="211">
        <v>39305.78</v>
      </c>
      <c r="E36" s="81">
        <v>19054.310000000001</v>
      </c>
      <c r="F36" s="211">
        <v>13835.2</v>
      </c>
      <c r="G36" s="211">
        <v>6416.27</v>
      </c>
      <c r="H36" s="211"/>
      <c r="I36" s="211"/>
      <c r="J36" s="211">
        <v>754671</v>
      </c>
      <c r="K36" s="211">
        <v>38734.46</v>
      </c>
      <c r="L36" s="228">
        <v>1.0147496570000001</v>
      </c>
      <c r="M36" s="211">
        <f t="shared" si="3"/>
        <v>39305.779999080223</v>
      </c>
    </row>
    <row r="37" spans="1:13" ht="15.75">
      <c r="A37" s="205">
        <v>3</v>
      </c>
      <c r="B37" s="206" t="s">
        <v>89</v>
      </c>
      <c r="C37" s="207">
        <f>C38+C39</f>
        <v>167</v>
      </c>
      <c r="D37" s="81">
        <v>27294.639999999999</v>
      </c>
      <c r="E37" s="81">
        <v>9069.15</v>
      </c>
      <c r="F37" s="81">
        <v>10187.39</v>
      </c>
      <c r="G37" s="81">
        <v>8038.1</v>
      </c>
      <c r="H37" s="81"/>
      <c r="I37" s="81"/>
      <c r="J37" s="81">
        <v>54698455</v>
      </c>
      <c r="K37" s="211">
        <v>24779.74</v>
      </c>
      <c r="L37" s="227">
        <v>1.101490168</v>
      </c>
      <c r="M37" s="81">
        <f t="shared" si="3"/>
        <v>27294.639975596321</v>
      </c>
    </row>
    <row r="38" spans="1:13" s="25" customFormat="1" ht="30">
      <c r="A38" s="208"/>
      <c r="B38" s="209" t="s">
        <v>91</v>
      </c>
      <c r="C38" s="210">
        <v>162</v>
      </c>
      <c r="D38" s="211">
        <v>27417.67</v>
      </c>
      <c r="E38" s="81">
        <v>9069.15</v>
      </c>
      <c r="F38" s="81">
        <v>10187.39</v>
      </c>
      <c r="G38" s="211">
        <v>8161.13</v>
      </c>
      <c r="H38" s="211"/>
      <c r="I38" s="211"/>
      <c r="J38" s="211">
        <v>53299950</v>
      </c>
      <c r="K38" s="211">
        <v>24696.18</v>
      </c>
      <c r="L38" s="228">
        <v>1.110198824</v>
      </c>
      <c r="M38" s="211">
        <f t="shared" si="3"/>
        <v>27417.669993292322</v>
      </c>
    </row>
    <row r="39" spans="1:13" s="25" customFormat="1" ht="30">
      <c r="A39" s="208"/>
      <c r="B39" s="209" t="s">
        <v>92</v>
      </c>
      <c r="C39" s="210">
        <v>5</v>
      </c>
      <c r="D39" s="211">
        <v>23308.42</v>
      </c>
      <c r="E39" s="81">
        <v>9069.15</v>
      </c>
      <c r="F39" s="81">
        <v>10187.39</v>
      </c>
      <c r="G39" s="211">
        <v>4051.88</v>
      </c>
      <c r="H39" s="211"/>
      <c r="I39" s="211"/>
      <c r="J39" s="211">
        <v>1398505</v>
      </c>
      <c r="K39" s="211">
        <v>27762.06</v>
      </c>
      <c r="L39" s="228">
        <v>0.839578186</v>
      </c>
      <c r="M39" s="211">
        <f t="shared" si="3"/>
        <v>23308.419974423163</v>
      </c>
    </row>
    <row r="40" spans="1:13" ht="15.75">
      <c r="A40" s="205">
        <v>4</v>
      </c>
      <c r="B40" s="206" t="s">
        <v>90</v>
      </c>
      <c r="C40" s="207">
        <f>C41+C42</f>
        <v>0</v>
      </c>
      <c r="D40" s="81"/>
      <c r="E40" s="81"/>
      <c r="F40" s="81"/>
      <c r="G40" s="81"/>
      <c r="H40" s="81"/>
      <c r="I40" s="81"/>
      <c r="J40" s="81">
        <f>J41+J42</f>
        <v>0</v>
      </c>
      <c r="K40" s="211"/>
      <c r="L40" s="227"/>
      <c r="M40" s="81">
        <f t="shared" si="3"/>
        <v>0</v>
      </c>
    </row>
    <row r="41" spans="1:13" s="25" customFormat="1" ht="30">
      <c r="A41" s="208"/>
      <c r="B41" s="209" t="s">
        <v>91</v>
      </c>
      <c r="C41" s="210"/>
      <c r="D41" s="211"/>
      <c r="E41" s="211"/>
      <c r="F41" s="211"/>
      <c r="G41" s="211"/>
      <c r="H41" s="211"/>
      <c r="I41" s="211"/>
      <c r="J41" s="211"/>
      <c r="K41" s="211"/>
      <c r="L41" s="228"/>
      <c r="M41" s="211">
        <f t="shared" si="3"/>
        <v>0</v>
      </c>
    </row>
    <row r="42" spans="1:13" s="25" customFormat="1" ht="30">
      <c r="A42" s="208"/>
      <c r="B42" s="209" t="s">
        <v>92</v>
      </c>
      <c r="C42" s="210"/>
      <c r="D42" s="211"/>
      <c r="E42" s="211"/>
      <c r="F42" s="211"/>
      <c r="G42" s="211"/>
      <c r="H42" s="211"/>
      <c r="I42" s="211"/>
      <c r="J42" s="211"/>
      <c r="K42" s="211"/>
      <c r="L42" s="228"/>
      <c r="M42" s="211">
        <f t="shared" si="3"/>
        <v>0</v>
      </c>
    </row>
    <row r="43" spans="1:13" ht="37.5" customHeight="1">
      <c r="A43" s="205">
        <v>5</v>
      </c>
      <c r="B43" s="206" t="s">
        <v>84</v>
      </c>
      <c r="C43" s="207">
        <f>C44+C45</f>
        <v>121</v>
      </c>
      <c r="D43" s="81">
        <v>17489.759999999998</v>
      </c>
      <c r="E43" s="81">
        <v>6155.53</v>
      </c>
      <c r="F43" s="81">
        <v>8827.01</v>
      </c>
      <c r="G43" s="81">
        <v>2507.2199999999998</v>
      </c>
      <c r="H43" s="81"/>
      <c r="I43" s="81"/>
      <c r="J43" s="81">
        <f>J44+J45</f>
        <v>25395132</v>
      </c>
      <c r="K43" s="211">
        <v>17773.43</v>
      </c>
      <c r="L43" s="227">
        <v>0.98403965900000001</v>
      </c>
      <c r="M43" s="81">
        <f t="shared" si="3"/>
        <v>17489.759996460369</v>
      </c>
    </row>
    <row r="44" spans="1:13" s="25" customFormat="1" ht="30">
      <c r="A44" s="208"/>
      <c r="B44" s="209" t="s">
        <v>91</v>
      </c>
      <c r="C44" s="210">
        <v>118</v>
      </c>
      <c r="D44" s="211">
        <v>17456.45</v>
      </c>
      <c r="E44" s="81">
        <v>6155.53</v>
      </c>
      <c r="F44" s="81">
        <v>8827.01</v>
      </c>
      <c r="G44" s="211">
        <v>2473.91</v>
      </c>
      <c r="H44" s="211"/>
      <c r="I44" s="211"/>
      <c r="J44" s="211">
        <v>24718332</v>
      </c>
      <c r="K44" s="211">
        <v>17648.23</v>
      </c>
      <c r="L44" s="228">
        <v>0.98913318699999997</v>
      </c>
      <c r="M44" s="211">
        <f t="shared" si="3"/>
        <v>17456.449984809009</v>
      </c>
    </row>
    <row r="45" spans="1:13" s="25" customFormat="1" ht="30">
      <c r="A45" s="208"/>
      <c r="B45" s="209" t="s">
        <v>92</v>
      </c>
      <c r="C45" s="210">
        <v>3</v>
      </c>
      <c r="D45" s="211">
        <v>18800</v>
      </c>
      <c r="E45" s="81">
        <v>6155.53</v>
      </c>
      <c r="F45" s="211">
        <v>8827.01</v>
      </c>
      <c r="G45" s="211">
        <v>3817.46</v>
      </c>
      <c r="H45" s="211"/>
      <c r="I45" s="211"/>
      <c r="J45" s="211">
        <v>676800</v>
      </c>
      <c r="K45" s="211">
        <v>23368.59</v>
      </c>
      <c r="L45" s="228">
        <v>0.80449868800000002</v>
      </c>
      <c r="M45" s="211">
        <f t="shared" si="3"/>
        <v>18799.999995409922</v>
      </c>
    </row>
    <row r="46" spans="1:13" ht="15.75" customHeight="1">
      <c r="A46" s="359" t="s">
        <v>14</v>
      </c>
      <c r="B46" s="359"/>
      <c r="C46" s="212">
        <f>C33+C34+C37+C40+C43</f>
        <v>375.6</v>
      </c>
      <c r="D46" s="249" t="s">
        <v>66</v>
      </c>
      <c r="E46" s="249" t="s">
        <v>7</v>
      </c>
      <c r="F46" s="249" t="s">
        <v>7</v>
      </c>
      <c r="G46" s="249" t="s">
        <v>7</v>
      </c>
      <c r="H46" s="249" t="s">
        <v>7</v>
      </c>
      <c r="I46" s="249" t="s">
        <v>7</v>
      </c>
      <c r="J46" s="213">
        <f>J33+J34+J37+J40+J43</f>
        <v>138844141</v>
      </c>
      <c r="K46" s="213" t="s">
        <v>7</v>
      </c>
      <c r="L46" s="249" t="s">
        <v>7</v>
      </c>
      <c r="M46" s="249" t="s">
        <v>7</v>
      </c>
    </row>
    <row r="48" spans="1:13" ht="15.75">
      <c r="A48" s="7" t="s">
        <v>74</v>
      </c>
    </row>
    <row r="49" spans="1:13" ht="15.75" customHeight="1">
      <c r="A49" s="361" t="s">
        <v>61</v>
      </c>
      <c r="B49" s="361"/>
      <c r="C49" s="361"/>
      <c r="D49" s="361"/>
      <c r="E49" s="361"/>
      <c r="F49" s="361"/>
      <c r="G49" s="361"/>
      <c r="H49" s="361"/>
      <c r="I49" s="361"/>
      <c r="J49" s="361"/>
    </row>
    <row r="50" spans="1:13" ht="15.75">
      <c r="A50" s="8"/>
    </row>
    <row r="51" spans="1:13" ht="32.25" customHeight="1">
      <c r="A51" s="358" t="s">
        <v>51</v>
      </c>
      <c r="B51" s="358" t="s">
        <v>52</v>
      </c>
      <c r="C51" s="358" t="s">
        <v>53</v>
      </c>
      <c r="D51" s="358" t="s">
        <v>197</v>
      </c>
      <c r="E51" s="358"/>
      <c r="F51" s="358"/>
      <c r="G51" s="358"/>
      <c r="H51" s="358" t="s">
        <v>54</v>
      </c>
      <c r="I51" s="358" t="s">
        <v>55</v>
      </c>
      <c r="J51" s="358" t="s">
        <v>198</v>
      </c>
      <c r="K51" s="309" t="s">
        <v>459</v>
      </c>
      <c r="L51" s="309" t="s">
        <v>68</v>
      </c>
      <c r="M51" s="309" t="s">
        <v>481</v>
      </c>
    </row>
    <row r="52" spans="1:13" ht="15.75">
      <c r="A52" s="358"/>
      <c r="B52" s="358"/>
      <c r="C52" s="358"/>
      <c r="D52" s="358" t="s">
        <v>6</v>
      </c>
      <c r="E52" s="358" t="s">
        <v>4</v>
      </c>
      <c r="F52" s="358"/>
      <c r="G52" s="358"/>
      <c r="H52" s="358"/>
      <c r="I52" s="358"/>
      <c r="J52" s="358"/>
      <c r="K52" s="309"/>
      <c r="L52" s="309"/>
      <c r="M52" s="309"/>
    </row>
    <row r="53" spans="1:13" ht="47.25">
      <c r="A53" s="358"/>
      <c r="B53" s="358"/>
      <c r="C53" s="358"/>
      <c r="D53" s="358"/>
      <c r="E53" s="50" t="s">
        <v>56</v>
      </c>
      <c r="F53" s="50" t="s">
        <v>57</v>
      </c>
      <c r="G53" s="50" t="s">
        <v>58</v>
      </c>
      <c r="H53" s="358"/>
      <c r="I53" s="358"/>
      <c r="J53" s="358"/>
      <c r="K53" s="309"/>
      <c r="L53" s="309"/>
      <c r="M53" s="309"/>
    </row>
    <row r="54" spans="1:13" ht="15.75">
      <c r="A54" s="50">
        <v>1</v>
      </c>
      <c r="B54" s="50">
        <v>2</v>
      </c>
      <c r="C54" s="50">
        <v>3</v>
      </c>
      <c r="D54" s="50">
        <v>4</v>
      </c>
      <c r="E54" s="50">
        <v>5</v>
      </c>
      <c r="F54" s="50">
        <v>6</v>
      </c>
      <c r="G54" s="50">
        <v>7</v>
      </c>
      <c r="H54" s="50">
        <v>8</v>
      </c>
      <c r="I54" s="50">
        <v>9</v>
      </c>
      <c r="J54" s="50">
        <v>8</v>
      </c>
      <c r="K54" s="49">
        <v>9</v>
      </c>
      <c r="L54" s="49">
        <v>10</v>
      </c>
      <c r="M54" s="49" t="s">
        <v>69</v>
      </c>
    </row>
    <row r="55" spans="1:13" ht="15.75">
      <c r="A55" s="215">
        <v>1</v>
      </c>
      <c r="B55" s="216" t="s">
        <v>43</v>
      </c>
      <c r="C55" s="217">
        <v>0</v>
      </c>
      <c r="D55" s="218"/>
      <c r="E55" s="218"/>
      <c r="F55" s="218"/>
      <c r="G55" s="218"/>
      <c r="H55" s="218"/>
      <c r="I55" s="218"/>
      <c r="J55" s="81">
        <v>169400</v>
      </c>
      <c r="K55" s="226"/>
      <c r="L55" s="227"/>
      <c r="M55" s="81">
        <f>K55*L55</f>
        <v>0</v>
      </c>
    </row>
    <row r="56" spans="1:13" ht="15.75">
      <c r="A56" s="215">
        <v>2</v>
      </c>
      <c r="B56" s="216" t="s">
        <v>44</v>
      </c>
      <c r="C56" s="217">
        <f>C57+C58</f>
        <v>0</v>
      </c>
      <c r="D56" s="218"/>
      <c r="E56" s="218"/>
      <c r="F56" s="218"/>
      <c r="G56" s="218"/>
      <c r="H56" s="218"/>
      <c r="I56" s="218"/>
      <c r="J56" s="81">
        <f>J57+J58</f>
        <v>1915000</v>
      </c>
      <c r="K56" s="81"/>
      <c r="L56" s="227"/>
      <c r="M56" s="81">
        <f t="shared" ref="M56:M67" si="4">K56*L56</f>
        <v>0</v>
      </c>
    </row>
    <row r="57" spans="1:13" s="25" customFormat="1" ht="30">
      <c r="A57" s="219"/>
      <c r="B57" s="220" t="s">
        <v>91</v>
      </c>
      <c r="C57" s="221"/>
      <c r="D57" s="222"/>
      <c r="E57" s="222"/>
      <c r="F57" s="222"/>
      <c r="G57" s="222"/>
      <c r="H57" s="222"/>
      <c r="I57" s="222"/>
      <c r="J57" s="211">
        <v>1836200</v>
      </c>
      <c r="K57" s="211"/>
      <c r="L57" s="228"/>
      <c r="M57" s="211">
        <f t="shared" si="4"/>
        <v>0</v>
      </c>
    </row>
    <row r="58" spans="1:13" s="25" customFormat="1" ht="30">
      <c r="A58" s="219"/>
      <c r="B58" s="220" t="s">
        <v>92</v>
      </c>
      <c r="C58" s="221"/>
      <c r="D58" s="222"/>
      <c r="E58" s="222"/>
      <c r="F58" s="222"/>
      <c r="G58" s="222"/>
      <c r="H58" s="222"/>
      <c r="I58" s="222"/>
      <c r="J58" s="211">
        <v>78800</v>
      </c>
      <c r="K58" s="211"/>
      <c r="L58" s="228"/>
      <c r="M58" s="211">
        <f t="shared" si="4"/>
        <v>0</v>
      </c>
    </row>
    <row r="59" spans="1:13" ht="15.75">
      <c r="A59" s="215">
        <v>3</v>
      </c>
      <c r="B59" s="216" t="s">
        <v>89</v>
      </c>
      <c r="C59" s="217">
        <f>C60+C61</f>
        <v>1</v>
      </c>
      <c r="D59" s="218"/>
      <c r="E59" s="218"/>
      <c r="F59" s="218"/>
      <c r="G59" s="218"/>
      <c r="H59" s="218"/>
      <c r="I59" s="218"/>
      <c r="J59" s="81">
        <f>J60+J61</f>
        <v>2669600</v>
      </c>
      <c r="K59" s="81"/>
      <c r="L59" s="227"/>
      <c r="M59" s="81">
        <f t="shared" si="4"/>
        <v>0</v>
      </c>
    </row>
    <row r="60" spans="1:13" s="25" customFormat="1" ht="30">
      <c r="A60" s="219"/>
      <c r="B60" s="220" t="s">
        <v>91</v>
      </c>
      <c r="C60" s="221">
        <v>1</v>
      </c>
      <c r="D60" s="222"/>
      <c r="E60" s="222"/>
      <c r="F60" s="222"/>
      <c r="G60" s="222"/>
      <c r="H60" s="222"/>
      <c r="I60" s="222"/>
      <c r="J60" s="211">
        <v>2638600</v>
      </c>
      <c r="K60" s="211"/>
      <c r="L60" s="228"/>
      <c r="M60" s="211">
        <f t="shared" si="4"/>
        <v>0</v>
      </c>
    </row>
    <row r="61" spans="1:13" s="25" customFormat="1" ht="30">
      <c r="A61" s="219"/>
      <c r="B61" s="220" t="s">
        <v>92</v>
      </c>
      <c r="C61" s="221"/>
      <c r="D61" s="222"/>
      <c r="E61" s="222"/>
      <c r="F61" s="222"/>
      <c r="G61" s="222"/>
      <c r="H61" s="222"/>
      <c r="I61" s="222"/>
      <c r="J61" s="211">
        <v>31000</v>
      </c>
      <c r="K61" s="211"/>
      <c r="L61" s="228"/>
      <c r="M61" s="211">
        <f t="shared" si="4"/>
        <v>0</v>
      </c>
    </row>
    <row r="62" spans="1:13" ht="15.75">
      <c r="A62" s="215">
        <v>4</v>
      </c>
      <c r="B62" s="216" t="s">
        <v>90</v>
      </c>
      <c r="C62" s="217">
        <f>C63+C64</f>
        <v>0</v>
      </c>
      <c r="D62" s="218"/>
      <c r="E62" s="218"/>
      <c r="F62" s="218"/>
      <c r="G62" s="218"/>
      <c r="H62" s="218"/>
      <c r="I62" s="218"/>
      <c r="J62" s="81">
        <f>J63+J64</f>
        <v>0</v>
      </c>
      <c r="K62" s="81"/>
      <c r="L62" s="227"/>
      <c r="M62" s="81">
        <f t="shared" si="4"/>
        <v>0</v>
      </c>
    </row>
    <row r="63" spans="1:13" s="25" customFormat="1" ht="30">
      <c r="A63" s="219"/>
      <c r="B63" s="220" t="s">
        <v>91</v>
      </c>
      <c r="C63" s="221"/>
      <c r="D63" s="222"/>
      <c r="E63" s="222"/>
      <c r="F63" s="222"/>
      <c r="G63" s="222"/>
      <c r="H63" s="222"/>
      <c r="I63" s="222"/>
      <c r="J63" s="211"/>
      <c r="K63" s="211"/>
      <c r="L63" s="228"/>
      <c r="M63" s="211">
        <f t="shared" si="4"/>
        <v>0</v>
      </c>
    </row>
    <row r="64" spans="1:13" s="25" customFormat="1" ht="30">
      <c r="A64" s="208"/>
      <c r="B64" s="209" t="s">
        <v>92</v>
      </c>
      <c r="C64" s="210"/>
      <c r="D64" s="211"/>
      <c r="E64" s="211"/>
      <c r="F64" s="211"/>
      <c r="G64" s="211"/>
      <c r="H64" s="211"/>
      <c r="I64" s="211"/>
      <c r="J64" s="211"/>
      <c r="K64" s="211"/>
      <c r="L64" s="228"/>
      <c r="M64" s="211">
        <f t="shared" si="4"/>
        <v>0</v>
      </c>
    </row>
    <row r="65" spans="1:13" ht="31.5" customHeight="1">
      <c r="A65" s="205">
        <v>5</v>
      </c>
      <c r="B65" s="206" t="s">
        <v>84</v>
      </c>
      <c r="C65" s="207">
        <f>C66+C67</f>
        <v>0</v>
      </c>
      <c r="D65" s="81"/>
      <c r="E65" s="81"/>
      <c r="F65" s="81"/>
      <c r="G65" s="81"/>
      <c r="H65" s="81"/>
      <c r="I65" s="81"/>
      <c r="J65" s="81">
        <f>J66+J67</f>
        <v>776252</v>
      </c>
      <c r="K65" s="81"/>
      <c r="L65" s="227"/>
      <c r="M65" s="81">
        <f t="shared" si="4"/>
        <v>0</v>
      </c>
    </row>
    <row r="66" spans="1:13" s="25" customFormat="1" ht="30">
      <c r="A66" s="208"/>
      <c r="B66" s="209" t="s">
        <v>91</v>
      </c>
      <c r="C66" s="210"/>
      <c r="D66" s="211"/>
      <c r="E66" s="211"/>
      <c r="F66" s="211"/>
      <c r="G66" s="211"/>
      <c r="H66" s="211"/>
      <c r="I66" s="211"/>
      <c r="J66" s="211">
        <v>683052</v>
      </c>
      <c r="K66" s="211"/>
      <c r="L66" s="228"/>
      <c r="M66" s="211">
        <f t="shared" si="4"/>
        <v>0</v>
      </c>
    </row>
    <row r="67" spans="1:13" s="25" customFormat="1" ht="30">
      <c r="A67" s="208"/>
      <c r="B67" s="209" t="s">
        <v>92</v>
      </c>
      <c r="C67" s="210"/>
      <c r="D67" s="211"/>
      <c r="E67" s="211"/>
      <c r="F67" s="211"/>
      <c r="G67" s="211"/>
      <c r="H67" s="211"/>
      <c r="I67" s="211"/>
      <c r="J67" s="211">
        <v>93200</v>
      </c>
      <c r="K67" s="211"/>
      <c r="L67" s="228"/>
      <c r="M67" s="211">
        <f t="shared" si="4"/>
        <v>0</v>
      </c>
    </row>
    <row r="68" spans="1:13" ht="15.75" customHeight="1">
      <c r="A68" s="359" t="s">
        <v>14</v>
      </c>
      <c r="B68" s="359"/>
      <c r="C68" s="212">
        <f>C55+C56+C59+C62+C65</f>
        <v>1</v>
      </c>
      <c r="D68" s="249" t="s">
        <v>66</v>
      </c>
      <c r="E68" s="249" t="s">
        <v>7</v>
      </c>
      <c r="F68" s="249" t="s">
        <v>7</v>
      </c>
      <c r="G68" s="249" t="s">
        <v>7</v>
      </c>
      <c r="H68" s="249" t="s">
        <v>7</v>
      </c>
      <c r="I68" s="249" t="s">
        <v>7</v>
      </c>
      <c r="J68" s="213">
        <f>J55+J56+J59+J62+J65</f>
        <v>5530252</v>
      </c>
      <c r="K68" s="213" t="s">
        <v>7</v>
      </c>
      <c r="L68" s="249" t="s">
        <v>7</v>
      </c>
      <c r="M68" s="249" t="s">
        <v>7</v>
      </c>
    </row>
    <row r="70" spans="1:13" ht="15.75">
      <c r="A70" s="7" t="s">
        <v>74</v>
      </c>
    </row>
    <row r="71" spans="1:13" ht="15.75" customHeight="1">
      <c r="A71" s="361" t="s">
        <v>257</v>
      </c>
      <c r="B71" s="361"/>
      <c r="C71" s="361"/>
      <c r="D71" s="361"/>
      <c r="E71" s="361"/>
      <c r="F71" s="361"/>
      <c r="G71" s="361"/>
      <c r="H71" s="361"/>
      <c r="I71" s="361"/>
      <c r="J71" s="361"/>
    </row>
    <row r="72" spans="1:13" ht="15.75">
      <c r="A72" s="8"/>
    </row>
    <row r="73" spans="1:13" ht="32.25" customHeight="1">
      <c r="A73" s="356" t="s">
        <v>51</v>
      </c>
      <c r="B73" s="356" t="s">
        <v>52</v>
      </c>
      <c r="C73" s="356" t="s">
        <v>53</v>
      </c>
      <c r="D73" s="356" t="s">
        <v>197</v>
      </c>
      <c r="E73" s="356"/>
      <c r="F73" s="356"/>
      <c r="G73" s="356"/>
      <c r="H73" s="356" t="s">
        <v>54</v>
      </c>
      <c r="I73" s="356" t="s">
        <v>55</v>
      </c>
      <c r="J73" s="356" t="s">
        <v>198</v>
      </c>
      <c r="K73" s="355" t="s">
        <v>459</v>
      </c>
      <c r="L73" s="355" t="s">
        <v>68</v>
      </c>
      <c r="M73" s="355" t="s">
        <v>481</v>
      </c>
    </row>
    <row r="74" spans="1:13" ht="15.75">
      <c r="A74" s="356"/>
      <c r="B74" s="356"/>
      <c r="C74" s="356"/>
      <c r="D74" s="356" t="s">
        <v>6</v>
      </c>
      <c r="E74" s="356" t="s">
        <v>4</v>
      </c>
      <c r="F74" s="356"/>
      <c r="G74" s="356"/>
      <c r="H74" s="356"/>
      <c r="I74" s="356"/>
      <c r="J74" s="356"/>
      <c r="K74" s="355"/>
      <c r="L74" s="355"/>
      <c r="M74" s="355"/>
    </row>
    <row r="75" spans="1:13" ht="47.25">
      <c r="A75" s="356"/>
      <c r="B75" s="356"/>
      <c r="C75" s="356"/>
      <c r="D75" s="356"/>
      <c r="E75" s="115" t="s">
        <v>56</v>
      </c>
      <c r="F75" s="115" t="s">
        <v>57</v>
      </c>
      <c r="G75" s="115" t="s">
        <v>58</v>
      </c>
      <c r="H75" s="356"/>
      <c r="I75" s="356"/>
      <c r="J75" s="356"/>
      <c r="K75" s="355"/>
      <c r="L75" s="355"/>
      <c r="M75" s="355"/>
    </row>
    <row r="76" spans="1:13" ht="15.75">
      <c r="A76" s="115">
        <v>1</v>
      </c>
      <c r="B76" s="115">
        <v>2</v>
      </c>
      <c r="C76" s="115">
        <v>3</v>
      </c>
      <c r="D76" s="115">
        <v>4</v>
      </c>
      <c r="E76" s="115">
        <v>5</v>
      </c>
      <c r="F76" s="115">
        <v>6</v>
      </c>
      <c r="G76" s="115">
        <v>7</v>
      </c>
      <c r="H76" s="115">
        <v>8</v>
      </c>
      <c r="I76" s="115">
        <v>9</v>
      </c>
      <c r="J76" s="115">
        <v>8</v>
      </c>
      <c r="K76" s="204">
        <v>9</v>
      </c>
      <c r="L76" s="204">
        <v>10</v>
      </c>
      <c r="M76" s="204" t="s">
        <v>69</v>
      </c>
    </row>
    <row r="77" spans="1:13" ht="15.75">
      <c r="A77" s="215">
        <v>1</v>
      </c>
      <c r="B77" s="216" t="s">
        <v>43</v>
      </c>
      <c r="C77" s="217">
        <v>0</v>
      </c>
      <c r="D77" s="218"/>
      <c r="E77" s="218"/>
      <c r="F77" s="218"/>
      <c r="G77" s="218"/>
      <c r="H77" s="218"/>
      <c r="I77" s="218"/>
      <c r="J77" s="218">
        <v>0</v>
      </c>
      <c r="K77" s="226"/>
      <c r="L77" s="227"/>
      <c r="M77" s="81">
        <f>K77*L77</f>
        <v>0</v>
      </c>
    </row>
    <row r="78" spans="1:13" ht="15.75">
      <c r="A78" s="215">
        <v>2</v>
      </c>
      <c r="B78" s="216" t="s">
        <v>44</v>
      </c>
      <c r="C78" s="217">
        <f>C79+C80</f>
        <v>1.3</v>
      </c>
      <c r="D78" s="218">
        <v>98641.35</v>
      </c>
      <c r="E78" s="218">
        <v>18662</v>
      </c>
      <c r="F78" s="218">
        <v>45320.44</v>
      </c>
      <c r="G78" s="81">
        <v>34658.910000000003</v>
      </c>
      <c r="H78" s="218"/>
      <c r="I78" s="218"/>
      <c r="J78" s="218">
        <f>J79+J80</f>
        <v>1538805</v>
      </c>
      <c r="K78" s="81">
        <v>98641.35</v>
      </c>
      <c r="L78" s="227">
        <v>1</v>
      </c>
      <c r="M78" s="81">
        <f t="shared" ref="M78:M89" si="5">K78*L78</f>
        <v>98641.35</v>
      </c>
    </row>
    <row r="79" spans="1:13" s="25" customFormat="1" ht="30">
      <c r="A79" s="219"/>
      <c r="B79" s="220" t="s">
        <v>91</v>
      </c>
      <c r="C79" s="221">
        <v>1</v>
      </c>
      <c r="D79" s="222">
        <v>114132.08</v>
      </c>
      <c r="E79" s="222">
        <v>18662</v>
      </c>
      <c r="F79" s="222">
        <v>45320.44</v>
      </c>
      <c r="G79" s="211">
        <v>50149.64</v>
      </c>
      <c r="H79" s="222"/>
      <c r="I79" s="222"/>
      <c r="J79" s="222">
        <v>1369585</v>
      </c>
      <c r="K79" s="211">
        <v>114132.08</v>
      </c>
      <c r="L79" s="228">
        <v>1</v>
      </c>
      <c r="M79" s="211">
        <f t="shared" si="5"/>
        <v>114132.08</v>
      </c>
    </row>
    <row r="80" spans="1:13" s="25" customFormat="1" ht="30">
      <c r="A80" s="219"/>
      <c r="B80" s="220" t="s">
        <v>92</v>
      </c>
      <c r="C80" s="221">
        <v>0.3</v>
      </c>
      <c r="D80" s="222">
        <v>47005.56</v>
      </c>
      <c r="E80" s="222">
        <v>18662</v>
      </c>
      <c r="F80" s="222">
        <v>8520.2000000000007</v>
      </c>
      <c r="G80" s="211">
        <v>19823.36</v>
      </c>
      <c r="H80" s="222"/>
      <c r="I80" s="222"/>
      <c r="J80" s="222">
        <v>169220</v>
      </c>
      <c r="K80" s="211">
        <v>47005.56</v>
      </c>
      <c r="L80" s="228">
        <v>1</v>
      </c>
      <c r="M80" s="211">
        <f t="shared" si="5"/>
        <v>47005.56</v>
      </c>
    </row>
    <row r="81" spans="1:13" ht="15.75">
      <c r="A81" s="215">
        <v>3</v>
      </c>
      <c r="B81" s="216" t="s">
        <v>89</v>
      </c>
      <c r="C81" s="217">
        <f>C82+C83</f>
        <v>1</v>
      </c>
      <c r="D81" s="218">
        <v>38860.83</v>
      </c>
      <c r="E81" s="218">
        <v>8634</v>
      </c>
      <c r="F81" s="218">
        <v>24475.16</v>
      </c>
      <c r="G81" s="81">
        <v>5751.67</v>
      </c>
      <c r="H81" s="218"/>
      <c r="I81" s="218"/>
      <c r="J81" s="218">
        <f>J82+J83</f>
        <v>466330</v>
      </c>
      <c r="K81" s="81">
        <v>38860.83</v>
      </c>
      <c r="L81" s="227">
        <v>1</v>
      </c>
      <c r="M81" s="81">
        <f t="shared" si="5"/>
        <v>38860.83</v>
      </c>
    </row>
    <row r="82" spans="1:13" s="25" customFormat="1" ht="30">
      <c r="A82" s="219"/>
      <c r="B82" s="220" t="s">
        <v>91</v>
      </c>
      <c r="C82" s="221">
        <v>1</v>
      </c>
      <c r="D82" s="222">
        <v>38860.83</v>
      </c>
      <c r="E82" s="218">
        <v>8634</v>
      </c>
      <c r="F82" s="218">
        <v>24475.16</v>
      </c>
      <c r="G82" s="81">
        <v>5751.67</v>
      </c>
      <c r="H82" s="222"/>
      <c r="I82" s="222"/>
      <c r="J82" s="222">
        <v>466330</v>
      </c>
      <c r="K82" s="211">
        <v>38860.83</v>
      </c>
      <c r="L82" s="228">
        <v>1</v>
      </c>
      <c r="M82" s="211">
        <f t="shared" si="5"/>
        <v>38860.83</v>
      </c>
    </row>
    <row r="83" spans="1:13" s="25" customFormat="1" ht="30">
      <c r="A83" s="219"/>
      <c r="B83" s="220" t="s">
        <v>92</v>
      </c>
      <c r="C83" s="221"/>
      <c r="D83" s="222"/>
      <c r="E83" s="222"/>
      <c r="F83" s="222"/>
      <c r="G83" s="222"/>
      <c r="H83" s="222"/>
      <c r="I83" s="222"/>
      <c r="J83" s="222"/>
      <c r="K83" s="211"/>
      <c r="L83" s="228"/>
      <c r="M83" s="211">
        <f t="shared" si="5"/>
        <v>0</v>
      </c>
    </row>
    <row r="84" spans="1:13" ht="15.75">
      <c r="A84" s="215">
        <v>4</v>
      </c>
      <c r="B84" s="216" t="s">
        <v>90</v>
      </c>
      <c r="C84" s="217">
        <f>C85+C86</f>
        <v>0</v>
      </c>
      <c r="D84" s="218"/>
      <c r="E84" s="218"/>
      <c r="F84" s="218"/>
      <c r="G84" s="218"/>
      <c r="H84" s="218"/>
      <c r="I84" s="218"/>
      <c r="J84" s="218">
        <f>J85+J86</f>
        <v>0</v>
      </c>
      <c r="K84" s="81"/>
      <c r="L84" s="227"/>
      <c r="M84" s="81">
        <f t="shared" si="5"/>
        <v>0</v>
      </c>
    </row>
    <row r="85" spans="1:13" s="25" customFormat="1" ht="30">
      <c r="A85" s="219"/>
      <c r="B85" s="220" t="s">
        <v>91</v>
      </c>
      <c r="C85" s="221"/>
      <c r="D85" s="222"/>
      <c r="E85" s="222"/>
      <c r="F85" s="222"/>
      <c r="G85" s="222"/>
      <c r="H85" s="222"/>
      <c r="I85" s="222"/>
      <c r="J85" s="222"/>
      <c r="K85" s="211"/>
      <c r="L85" s="228"/>
      <c r="M85" s="211">
        <f t="shared" si="5"/>
        <v>0</v>
      </c>
    </row>
    <row r="86" spans="1:13" s="25" customFormat="1" ht="30">
      <c r="A86" s="219"/>
      <c r="B86" s="220" t="s">
        <v>92</v>
      </c>
      <c r="C86" s="221"/>
      <c r="D86" s="222"/>
      <c r="E86" s="222"/>
      <c r="F86" s="222"/>
      <c r="G86" s="222"/>
      <c r="H86" s="222"/>
      <c r="I86" s="222"/>
      <c r="J86" s="222"/>
      <c r="K86" s="211"/>
      <c r="L86" s="228"/>
      <c r="M86" s="211">
        <f t="shared" si="5"/>
        <v>0</v>
      </c>
    </row>
    <row r="87" spans="1:13" ht="36" customHeight="1">
      <c r="A87" s="215">
        <v>5</v>
      </c>
      <c r="B87" s="216" t="s">
        <v>84</v>
      </c>
      <c r="C87" s="217">
        <f>C88+C89</f>
        <v>0</v>
      </c>
      <c r="D87" s="218"/>
      <c r="E87" s="218"/>
      <c r="F87" s="218"/>
      <c r="G87" s="218"/>
      <c r="H87" s="218"/>
      <c r="I87" s="218"/>
      <c r="J87" s="218">
        <f>J88+J89</f>
        <v>0</v>
      </c>
      <c r="K87" s="81"/>
      <c r="L87" s="227"/>
      <c r="M87" s="81">
        <f t="shared" si="5"/>
        <v>0</v>
      </c>
    </row>
    <row r="88" spans="1:13" s="25" customFormat="1" ht="30">
      <c r="A88" s="219"/>
      <c r="B88" s="220" t="s">
        <v>91</v>
      </c>
      <c r="C88" s="221"/>
      <c r="D88" s="222"/>
      <c r="E88" s="222"/>
      <c r="F88" s="222"/>
      <c r="G88" s="222"/>
      <c r="H88" s="222"/>
      <c r="I88" s="222"/>
      <c r="J88" s="222"/>
      <c r="K88" s="211"/>
      <c r="L88" s="228"/>
      <c r="M88" s="211">
        <f t="shared" si="5"/>
        <v>0</v>
      </c>
    </row>
    <row r="89" spans="1:13" s="25" customFormat="1" ht="30">
      <c r="A89" s="219"/>
      <c r="B89" s="220" t="s">
        <v>92</v>
      </c>
      <c r="C89" s="221"/>
      <c r="D89" s="222"/>
      <c r="E89" s="222"/>
      <c r="F89" s="222"/>
      <c r="G89" s="222"/>
      <c r="H89" s="222"/>
      <c r="I89" s="222"/>
      <c r="J89" s="222"/>
      <c r="K89" s="211"/>
      <c r="L89" s="228"/>
      <c r="M89" s="211">
        <f t="shared" si="5"/>
        <v>0</v>
      </c>
    </row>
    <row r="90" spans="1:13" ht="15.75" customHeight="1">
      <c r="A90" s="357" t="s">
        <v>14</v>
      </c>
      <c r="B90" s="357"/>
      <c r="C90" s="223">
        <f>C77+C78+C81+C84+C87</f>
        <v>2.2999999999999998</v>
      </c>
      <c r="D90" s="224" t="s">
        <v>66</v>
      </c>
      <c r="E90" s="224" t="s">
        <v>7</v>
      </c>
      <c r="F90" s="224" t="s">
        <v>7</v>
      </c>
      <c r="G90" s="224" t="s">
        <v>7</v>
      </c>
      <c r="H90" s="224" t="s">
        <v>7</v>
      </c>
      <c r="I90" s="224" t="s">
        <v>7</v>
      </c>
      <c r="J90" s="225">
        <f>J77+J78+J81+J84+J87</f>
        <v>2005135</v>
      </c>
      <c r="K90" s="213" t="s">
        <v>7</v>
      </c>
      <c r="L90" s="136" t="s">
        <v>7</v>
      </c>
      <c r="M90" s="136" t="s">
        <v>7</v>
      </c>
    </row>
  </sheetData>
  <mergeCells count="58">
    <mergeCell ref="L7:L9"/>
    <mergeCell ref="M7:M9"/>
    <mergeCell ref="L29:L31"/>
    <mergeCell ref="M29:M31"/>
    <mergeCell ref="M51:M53"/>
    <mergeCell ref="A2:J2"/>
    <mergeCell ref="A3:J3"/>
    <mergeCell ref="A7:A9"/>
    <mergeCell ref="B7:B9"/>
    <mergeCell ref="C7:C9"/>
    <mergeCell ref="D7:G7"/>
    <mergeCell ref="H7:H9"/>
    <mergeCell ref="I7:I9"/>
    <mergeCell ref="A5:E5"/>
    <mergeCell ref="K3:M3"/>
    <mergeCell ref="A71:J71"/>
    <mergeCell ref="A49:J49"/>
    <mergeCell ref="A51:A53"/>
    <mergeCell ref="B51:B53"/>
    <mergeCell ref="C51:C53"/>
    <mergeCell ref="D51:G51"/>
    <mergeCell ref="J7:J9"/>
    <mergeCell ref="D8:D9"/>
    <mergeCell ref="E8:G8"/>
    <mergeCell ref="A24:B24"/>
    <mergeCell ref="A29:A31"/>
    <mergeCell ref="B29:B31"/>
    <mergeCell ref="C29:C31"/>
    <mergeCell ref="A46:B46"/>
    <mergeCell ref="K7:K9"/>
    <mergeCell ref="D29:G29"/>
    <mergeCell ref="H29:H31"/>
    <mergeCell ref="I29:I31"/>
    <mergeCell ref="J29:J31"/>
    <mergeCell ref="K29:K31"/>
    <mergeCell ref="D30:D31"/>
    <mergeCell ref="E30:G30"/>
    <mergeCell ref="H51:H53"/>
    <mergeCell ref="I51:I53"/>
    <mergeCell ref="J51:J53"/>
    <mergeCell ref="K51:K53"/>
    <mergeCell ref="L51:L53"/>
    <mergeCell ref="D52:D53"/>
    <mergeCell ref="E52:G52"/>
    <mergeCell ref="A68:B68"/>
    <mergeCell ref="A73:A75"/>
    <mergeCell ref="B73:B75"/>
    <mergeCell ref="C73:C75"/>
    <mergeCell ref="D73:G73"/>
    <mergeCell ref="M73:M75"/>
    <mergeCell ref="D74:D75"/>
    <mergeCell ref="E74:G74"/>
    <mergeCell ref="A90:B90"/>
    <mergeCell ref="H73:H75"/>
    <mergeCell ref="I73:I75"/>
    <mergeCell ref="J73:J75"/>
    <mergeCell ref="K73:K75"/>
    <mergeCell ref="L73:L75"/>
  </mergeCells>
  <pageMargins left="0.78740157480314965" right="0.19685039370078741" top="0.19685039370078741" bottom="0.19685039370078741" header="0.31496062992125984" footer="0.31496062992125984"/>
  <pageSetup paperSize="9" scale="57" fitToHeight="5" orientation="portrait" r:id="rId1"/>
</worksheet>
</file>

<file path=xl/worksheets/sheet8.xml><?xml version="1.0" encoding="utf-8"?>
<worksheet xmlns="http://schemas.openxmlformats.org/spreadsheetml/2006/main" xmlns:r="http://schemas.openxmlformats.org/officeDocument/2006/relationships">
  <dimension ref="A1:J20"/>
  <sheetViews>
    <sheetView zoomScale="75" zoomScaleNormal="75" workbookViewId="0">
      <selection activeCell="N8" sqref="N8"/>
    </sheetView>
  </sheetViews>
  <sheetFormatPr defaultRowHeight="15.75"/>
  <cols>
    <col min="1" max="1" width="5.140625" style="1" customWidth="1"/>
    <col min="2" max="2" width="21.5703125" style="1" customWidth="1"/>
    <col min="3" max="3" width="22.140625" style="1" customWidth="1"/>
    <col min="4" max="4" width="14.7109375" style="1" customWidth="1"/>
    <col min="5" max="5" width="12.28515625" style="1" customWidth="1"/>
    <col min="6" max="6" width="20.28515625" style="1" customWidth="1"/>
    <col min="7" max="7" width="10.7109375" style="1" customWidth="1"/>
    <col min="8" max="8" width="10.42578125" style="1" customWidth="1"/>
    <col min="9" max="9" width="14.140625" style="1" customWidth="1"/>
    <col min="10" max="16384" width="9.140625" style="1"/>
  </cols>
  <sheetData>
    <row r="1" spans="1:10">
      <c r="A1" s="364"/>
      <c r="B1" s="364"/>
      <c r="C1" s="364"/>
      <c r="D1" s="364"/>
      <c r="E1" s="364"/>
      <c r="F1" s="364"/>
      <c r="G1" s="140"/>
      <c r="H1" s="140"/>
      <c r="I1" s="140"/>
      <c r="J1" s="140"/>
    </row>
    <row r="2" spans="1:10">
      <c r="A2" s="365" t="s">
        <v>308</v>
      </c>
      <c r="B2" s="365"/>
      <c r="C2" s="365"/>
      <c r="D2" s="365"/>
      <c r="E2" s="365"/>
      <c r="F2" s="365"/>
    </row>
    <row r="4" spans="1:10">
      <c r="A4" s="366" t="s">
        <v>15</v>
      </c>
      <c r="B4" s="366" t="s">
        <v>13</v>
      </c>
      <c r="C4" s="366" t="s">
        <v>309</v>
      </c>
      <c r="D4" s="366" t="s">
        <v>310</v>
      </c>
      <c r="E4" s="366" t="s">
        <v>311</v>
      </c>
      <c r="F4" s="366" t="s">
        <v>312</v>
      </c>
      <c r="G4" s="322" t="s">
        <v>70</v>
      </c>
      <c r="H4" s="322"/>
      <c r="I4" s="322"/>
    </row>
    <row r="5" spans="1:10" ht="63">
      <c r="A5" s="367"/>
      <c r="B5" s="367"/>
      <c r="C5" s="367"/>
      <c r="D5" s="367"/>
      <c r="E5" s="367"/>
      <c r="F5" s="367"/>
      <c r="G5" s="137" t="s">
        <v>71</v>
      </c>
      <c r="H5" s="137" t="s">
        <v>72</v>
      </c>
      <c r="I5" s="137" t="s">
        <v>73</v>
      </c>
    </row>
    <row r="6" spans="1:10">
      <c r="A6" s="137">
        <v>1</v>
      </c>
      <c r="B6" s="137">
        <v>2</v>
      </c>
      <c r="C6" s="137">
        <v>3</v>
      </c>
      <c r="D6" s="137">
        <v>4</v>
      </c>
      <c r="E6" s="137">
        <v>5</v>
      </c>
      <c r="F6" s="137">
        <v>6</v>
      </c>
      <c r="G6" s="137">
        <v>7</v>
      </c>
      <c r="H6" s="137">
        <v>8</v>
      </c>
      <c r="I6" s="137">
        <v>9</v>
      </c>
    </row>
    <row r="7" spans="1:10" s="28" customFormat="1">
      <c r="A7" s="137">
        <v>1</v>
      </c>
      <c r="B7" s="119" t="s">
        <v>313</v>
      </c>
      <c r="C7" s="81"/>
      <c r="D7" s="119"/>
      <c r="E7" s="119"/>
      <c r="F7" s="10">
        <f>G7+H7+I7</f>
        <v>0</v>
      </c>
      <c r="G7" s="141">
        <v>0</v>
      </c>
      <c r="H7" s="141">
        <v>0</v>
      </c>
      <c r="I7" s="141">
        <v>0</v>
      </c>
    </row>
    <row r="8" spans="1:10" s="28" customFormat="1">
      <c r="A8" s="137">
        <v>2</v>
      </c>
      <c r="B8" s="119" t="s">
        <v>314</v>
      </c>
      <c r="C8" s="81"/>
      <c r="D8" s="119"/>
      <c r="E8" s="119"/>
      <c r="F8" s="10">
        <f t="shared" ref="F8:F9" si="0">G8+H8+I8</f>
        <v>0</v>
      </c>
      <c r="G8" s="141">
        <v>0</v>
      </c>
      <c r="H8" s="141">
        <v>0</v>
      </c>
      <c r="I8" s="141">
        <v>0</v>
      </c>
    </row>
    <row r="9" spans="1:10" s="28" customFormat="1">
      <c r="A9" s="137">
        <v>3</v>
      </c>
      <c r="B9" s="119" t="s">
        <v>315</v>
      </c>
      <c r="C9" s="81"/>
      <c r="D9" s="119"/>
      <c r="E9" s="119"/>
      <c r="F9" s="10">
        <f t="shared" si="0"/>
        <v>0</v>
      </c>
      <c r="G9" s="141">
        <v>0</v>
      </c>
      <c r="H9" s="141">
        <v>0</v>
      </c>
      <c r="I9" s="141">
        <v>0</v>
      </c>
    </row>
    <row r="10" spans="1:10" s="142" customFormat="1">
      <c r="A10" s="62"/>
      <c r="B10" s="136" t="s">
        <v>14</v>
      </c>
      <c r="C10" s="136" t="s">
        <v>7</v>
      </c>
      <c r="D10" s="136" t="s">
        <v>7</v>
      </c>
      <c r="E10" s="136" t="s">
        <v>7</v>
      </c>
      <c r="F10" s="63">
        <f>G10+H10+I10</f>
        <v>0</v>
      </c>
      <c r="G10" s="63">
        <f>SUM(G7:G9)</f>
        <v>0</v>
      </c>
      <c r="H10" s="63">
        <f>SUM(H7:H9)</f>
        <v>0</v>
      </c>
      <c r="I10" s="63">
        <f>SUM(I7:I9)</f>
        <v>0</v>
      </c>
    </row>
    <row r="12" spans="1:10">
      <c r="A12" s="354" t="s">
        <v>316</v>
      </c>
      <c r="B12" s="354"/>
      <c r="C12" s="354"/>
      <c r="D12" s="354"/>
      <c r="E12" s="354"/>
      <c r="F12" s="354"/>
    </row>
    <row r="14" spans="1:10">
      <c r="A14" s="368" t="s">
        <v>15</v>
      </c>
      <c r="B14" s="368" t="s">
        <v>13</v>
      </c>
      <c r="C14" s="368" t="s">
        <v>317</v>
      </c>
      <c r="D14" s="368" t="s">
        <v>318</v>
      </c>
      <c r="E14" s="368" t="s">
        <v>319</v>
      </c>
      <c r="F14" s="368" t="s">
        <v>312</v>
      </c>
      <c r="G14" s="370" t="s">
        <v>70</v>
      </c>
      <c r="H14" s="370"/>
      <c r="I14" s="370"/>
    </row>
    <row r="15" spans="1:10" ht="63">
      <c r="A15" s="369"/>
      <c r="B15" s="369"/>
      <c r="C15" s="369"/>
      <c r="D15" s="369"/>
      <c r="E15" s="369"/>
      <c r="F15" s="369"/>
      <c r="G15" s="135" t="s">
        <v>71</v>
      </c>
      <c r="H15" s="135" t="s">
        <v>72</v>
      </c>
      <c r="I15" s="135" t="s">
        <v>73</v>
      </c>
    </row>
    <row r="16" spans="1:10" s="143" customFormat="1">
      <c r="A16" s="135">
        <v>1</v>
      </c>
      <c r="B16" s="135">
        <v>2</v>
      </c>
      <c r="C16" s="135">
        <v>3</v>
      </c>
      <c r="D16" s="135">
        <v>4</v>
      </c>
      <c r="E16" s="135">
        <v>5</v>
      </c>
      <c r="F16" s="135">
        <v>6</v>
      </c>
      <c r="G16" s="135">
        <v>7</v>
      </c>
      <c r="H16" s="135">
        <v>8</v>
      </c>
      <c r="I16" s="135">
        <v>9</v>
      </c>
    </row>
    <row r="17" spans="1:9" s="28" customFormat="1">
      <c r="A17" s="144">
        <v>1</v>
      </c>
      <c r="B17" s="144"/>
      <c r="C17" s="144"/>
      <c r="D17" s="144"/>
      <c r="E17" s="144"/>
      <c r="F17" s="131">
        <f t="shared" ref="F17:F19" si="1">D17*E17*C17</f>
        <v>0</v>
      </c>
      <c r="G17" s="131">
        <v>0</v>
      </c>
      <c r="H17" s="131">
        <v>0</v>
      </c>
      <c r="I17" s="131">
        <v>0</v>
      </c>
    </row>
    <row r="18" spans="1:9" s="28" customFormat="1">
      <c r="A18" s="144">
        <v>2</v>
      </c>
      <c r="B18" s="144"/>
      <c r="C18" s="144"/>
      <c r="D18" s="144"/>
      <c r="E18" s="144"/>
      <c r="F18" s="131">
        <f t="shared" si="1"/>
        <v>0</v>
      </c>
      <c r="G18" s="131">
        <v>0</v>
      </c>
      <c r="H18" s="131">
        <v>0</v>
      </c>
      <c r="I18" s="131">
        <v>0</v>
      </c>
    </row>
    <row r="19" spans="1:9" s="28" customFormat="1">
      <c r="A19" s="144">
        <v>3</v>
      </c>
      <c r="B19" s="144"/>
      <c r="C19" s="144"/>
      <c r="D19" s="144"/>
      <c r="E19" s="144"/>
      <c r="F19" s="131">
        <f t="shared" si="1"/>
        <v>0</v>
      </c>
      <c r="G19" s="131">
        <v>0</v>
      </c>
      <c r="H19" s="131">
        <v>0</v>
      </c>
      <c r="I19" s="131">
        <v>0</v>
      </c>
    </row>
    <row r="20" spans="1:9" s="142" customFormat="1">
      <c r="A20" s="26"/>
      <c r="B20" s="26" t="s">
        <v>14</v>
      </c>
      <c r="C20" s="26" t="s">
        <v>7</v>
      </c>
      <c r="D20" s="26" t="s">
        <v>7</v>
      </c>
      <c r="E20" s="26" t="s">
        <v>7</v>
      </c>
      <c r="F20" s="127">
        <f>SUM(F17:F19)</f>
        <v>0</v>
      </c>
      <c r="G20" s="127">
        <f>SUM(G17:G19)</f>
        <v>0</v>
      </c>
      <c r="H20" s="127">
        <f>SUM(H17:H19)</f>
        <v>0</v>
      </c>
      <c r="I20" s="127">
        <f>SUM(I17:I19)</f>
        <v>0</v>
      </c>
    </row>
  </sheetData>
  <mergeCells count="17">
    <mergeCell ref="G4:I4"/>
    <mergeCell ref="A12:F12"/>
    <mergeCell ref="A14:A15"/>
    <mergeCell ref="B14:B15"/>
    <mergeCell ref="C14:C15"/>
    <mergeCell ref="D14:D15"/>
    <mergeCell ref="E14:E15"/>
    <mergeCell ref="F14:F15"/>
    <mergeCell ref="G14:I14"/>
    <mergeCell ref="A1:F1"/>
    <mergeCell ref="A2:F2"/>
    <mergeCell ref="A4:A5"/>
    <mergeCell ref="B4:B5"/>
    <mergeCell ref="C4:C5"/>
    <mergeCell ref="D4:D5"/>
    <mergeCell ref="E4:E5"/>
    <mergeCell ref="F4:F5"/>
  </mergeCells>
  <printOptions horizontalCentered="1"/>
  <pageMargins left="0.31496062992125984" right="0.31496062992125984" top="0.74803149606299213" bottom="0.74803149606299213" header="0" footer="0"/>
  <pageSetup paperSize="9" scale="70" orientation="portrait" verticalDpi="0" r:id="rId1"/>
</worksheet>
</file>

<file path=xl/worksheets/sheet9.xml><?xml version="1.0" encoding="utf-8"?>
<worksheet xmlns="http://schemas.openxmlformats.org/spreadsheetml/2006/main" xmlns:r="http://schemas.openxmlformats.org/officeDocument/2006/relationships">
  <sheetPr>
    <pageSetUpPr fitToPage="1"/>
  </sheetPr>
  <dimension ref="A1:H31"/>
  <sheetViews>
    <sheetView zoomScale="75" zoomScaleNormal="75" workbookViewId="0">
      <selection activeCell="J4" sqref="J4"/>
    </sheetView>
  </sheetViews>
  <sheetFormatPr defaultRowHeight="15.75"/>
  <cols>
    <col min="1" max="1" width="4.42578125" style="1" bestFit="1" customWidth="1"/>
    <col min="2" max="2" width="46.42578125" style="1" customWidth="1"/>
    <col min="3" max="3" width="20.42578125" style="1" customWidth="1"/>
    <col min="4" max="4" width="20.140625" style="1" customWidth="1"/>
    <col min="5" max="5" width="14.28515625" style="1" customWidth="1"/>
    <col min="6" max="6" width="13.85546875" style="57" customWidth="1"/>
    <col min="7" max="7" width="16.42578125" style="1" customWidth="1"/>
    <col min="8" max="8" width="13.85546875" style="1" customWidth="1"/>
    <col min="9" max="16384" width="9.140625" style="1"/>
  </cols>
  <sheetData>
    <row r="1" spans="1:8" s="57" customFormat="1" ht="62.25" customHeight="1">
      <c r="A1" s="372" t="s">
        <v>93</v>
      </c>
      <c r="B1" s="372"/>
      <c r="C1" s="372"/>
      <c r="D1" s="372"/>
      <c r="E1" s="372"/>
      <c r="F1" s="372"/>
      <c r="G1" s="372"/>
      <c r="H1" s="372"/>
    </row>
    <row r="2" spans="1:8" s="57" customFormat="1">
      <c r="A2" s="59"/>
      <c r="B2" s="59"/>
      <c r="C2" s="59"/>
      <c r="D2" s="59"/>
      <c r="E2" s="59"/>
      <c r="F2" s="94"/>
      <c r="G2" s="59"/>
      <c r="H2" s="59"/>
    </row>
    <row r="3" spans="1:8" s="57" customFormat="1">
      <c r="A3" s="60" t="s">
        <v>231</v>
      </c>
      <c r="B3" s="59"/>
      <c r="C3" s="59"/>
      <c r="D3" s="59"/>
      <c r="E3" s="59"/>
      <c r="F3" s="94"/>
      <c r="G3" s="59"/>
      <c r="H3" s="59"/>
    </row>
    <row r="4" spans="1:8" s="57" customFormat="1"/>
    <row r="5" spans="1:8" s="57" customFormat="1" ht="15.75" customHeight="1">
      <c r="A5" s="366" t="s">
        <v>15</v>
      </c>
      <c r="B5" s="373" t="s">
        <v>16</v>
      </c>
      <c r="C5" s="374"/>
      <c r="D5" s="366" t="s">
        <v>17</v>
      </c>
      <c r="E5" s="366" t="s">
        <v>18</v>
      </c>
      <c r="F5" s="322" t="s">
        <v>70</v>
      </c>
      <c r="G5" s="322"/>
      <c r="H5" s="322"/>
    </row>
    <row r="6" spans="1:8" s="57" customFormat="1" ht="71.25" customHeight="1">
      <c r="A6" s="367"/>
      <c r="B6" s="375"/>
      <c r="C6" s="376"/>
      <c r="D6" s="367"/>
      <c r="E6" s="367"/>
      <c r="F6" s="274" t="s">
        <v>71</v>
      </c>
      <c r="G6" s="274" t="s">
        <v>72</v>
      </c>
      <c r="H6" s="274" t="s">
        <v>73</v>
      </c>
    </row>
    <row r="7" spans="1:8" s="57" customFormat="1">
      <c r="A7" s="274">
        <v>1</v>
      </c>
      <c r="B7" s="381">
        <v>2</v>
      </c>
      <c r="C7" s="382"/>
      <c r="D7" s="274">
        <v>3</v>
      </c>
      <c r="E7" s="274">
        <v>4</v>
      </c>
      <c r="F7" s="274">
        <v>5</v>
      </c>
      <c r="G7" s="274">
        <v>6</v>
      </c>
      <c r="H7" s="274">
        <v>7</v>
      </c>
    </row>
    <row r="8" spans="1:8" s="57" customFormat="1" ht="39.75" customHeight="1">
      <c r="A8" s="274">
        <v>1</v>
      </c>
      <c r="B8" s="377" t="s">
        <v>19</v>
      </c>
      <c r="C8" s="378"/>
      <c r="D8" s="280" t="s">
        <v>7</v>
      </c>
      <c r="E8" s="10">
        <f>F8+G8+H8</f>
        <v>32203496.140000001</v>
      </c>
      <c r="F8" s="10">
        <v>441129.7</v>
      </c>
      <c r="G8" s="10">
        <v>30545711</v>
      </c>
      <c r="H8" s="10">
        <v>1216655.44</v>
      </c>
    </row>
    <row r="9" spans="1:8" s="57" customFormat="1" ht="19.5" customHeight="1">
      <c r="A9" s="274" t="s">
        <v>20</v>
      </c>
      <c r="B9" s="377" t="s">
        <v>21</v>
      </c>
      <c r="C9" s="378"/>
      <c r="D9" s="10">
        <v>146379528</v>
      </c>
      <c r="E9" s="10">
        <f t="shared" ref="E9:E19" si="0">F9+G9+H9</f>
        <v>32203496.140000001</v>
      </c>
      <c r="F9" s="10">
        <v>441129.7</v>
      </c>
      <c r="G9" s="10">
        <v>30545711</v>
      </c>
      <c r="H9" s="10">
        <v>1216655.44</v>
      </c>
    </row>
    <row r="10" spans="1:8" s="57" customFormat="1" ht="18" hidden="1" customHeight="1">
      <c r="A10" s="274" t="s">
        <v>22</v>
      </c>
      <c r="B10" s="377" t="s">
        <v>23</v>
      </c>
      <c r="C10" s="378"/>
      <c r="D10" s="280"/>
      <c r="E10" s="10">
        <f t="shared" si="0"/>
        <v>0</v>
      </c>
      <c r="F10" s="10"/>
      <c r="G10" s="10"/>
      <c r="H10" s="10"/>
    </row>
    <row r="11" spans="1:8" s="57" customFormat="1" ht="37.5" hidden="1" customHeight="1">
      <c r="A11" s="274" t="s">
        <v>24</v>
      </c>
      <c r="B11" s="377" t="s">
        <v>25</v>
      </c>
      <c r="C11" s="378"/>
      <c r="D11" s="280"/>
      <c r="E11" s="10">
        <f t="shared" si="0"/>
        <v>0</v>
      </c>
      <c r="F11" s="10"/>
      <c r="G11" s="10"/>
      <c r="H11" s="10"/>
    </row>
    <row r="12" spans="1:8" s="57" customFormat="1" ht="39" customHeight="1">
      <c r="A12" s="274">
        <v>2</v>
      </c>
      <c r="B12" s="377" t="s">
        <v>26</v>
      </c>
      <c r="C12" s="378"/>
      <c r="D12" s="280" t="s">
        <v>7</v>
      </c>
      <c r="E12" s="10">
        <f t="shared" si="0"/>
        <v>4537765.38</v>
      </c>
      <c r="F12" s="10">
        <v>62159.19</v>
      </c>
      <c r="G12" s="10">
        <v>4304168.38</v>
      </c>
      <c r="H12" s="10">
        <v>171437.81</v>
      </c>
    </row>
    <row r="13" spans="1:8" s="57" customFormat="1" ht="51" customHeight="1">
      <c r="A13" s="274" t="s">
        <v>27</v>
      </c>
      <c r="B13" s="377" t="s">
        <v>28</v>
      </c>
      <c r="C13" s="378"/>
      <c r="D13" s="10">
        <v>146379528</v>
      </c>
      <c r="E13" s="10">
        <f>F13+G13+H13</f>
        <v>4245006.33</v>
      </c>
      <c r="F13" s="10">
        <v>58148.92</v>
      </c>
      <c r="G13" s="10">
        <v>4026480.1</v>
      </c>
      <c r="H13" s="10">
        <v>160377.31</v>
      </c>
    </row>
    <row r="14" spans="1:8" s="57" customFormat="1" ht="42.75" hidden="1" customHeight="1">
      <c r="A14" s="274" t="s">
        <v>29</v>
      </c>
      <c r="B14" s="377" t="s">
        <v>30</v>
      </c>
      <c r="C14" s="378"/>
      <c r="D14" s="10">
        <v>146379528</v>
      </c>
      <c r="E14" s="10">
        <f t="shared" si="0"/>
        <v>0</v>
      </c>
      <c r="F14" s="10"/>
      <c r="G14" s="10"/>
      <c r="H14" s="10"/>
    </row>
    <row r="15" spans="1:8" s="57" customFormat="1" ht="33.75" customHeight="1">
      <c r="A15" s="274" t="s">
        <v>31</v>
      </c>
      <c r="B15" s="377" t="s">
        <v>32</v>
      </c>
      <c r="C15" s="378"/>
      <c r="D15" s="10">
        <v>146379528</v>
      </c>
      <c r="E15" s="10">
        <f t="shared" si="0"/>
        <v>292759.05000000005</v>
      </c>
      <c r="F15" s="10">
        <v>4010.27</v>
      </c>
      <c r="G15" s="10">
        <v>277688.28000000003</v>
      </c>
      <c r="H15" s="10">
        <v>11060.5</v>
      </c>
    </row>
    <row r="16" spans="1:8" s="57" customFormat="1" ht="36" hidden="1" customHeight="1">
      <c r="A16" s="274" t="s">
        <v>33</v>
      </c>
      <c r="B16" s="383" t="s">
        <v>34</v>
      </c>
      <c r="C16" s="384"/>
      <c r="D16" s="10">
        <v>146379528</v>
      </c>
      <c r="E16" s="10">
        <f t="shared" si="0"/>
        <v>0</v>
      </c>
      <c r="F16" s="10"/>
      <c r="G16" s="10"/>
      <c r="H16" s="10"/>
    </row>
    <row r="17" spans="1:8" s="57" customFormat="1" ht="37.5" hidden="1" customHeight="1">
      <c r="A17" s="274" t="s">
        <v>35</v>
      </c>
      <c r="B17" s="383" t="s">
        <v>34</v>
      </c>
      <c r="C17" s="384"/>
      <c r="D17" s="10">
        <v>146379528</v>
      </c>
      <c r="E17" s="10">
        <f t="shared" si="0"/>
        <v>0</v>
      </c>
      <c r="F17" s="10"/>
      <c r="G17" s="10"/>
      <c r="H17" s="10"/>
    </row>
    <row r="18" spans="1:8" s="57" customFormat="1" ht="39.75" customHeight="1">
      <c r="A18" s="274">
        <v>3</v>
      </c>
      <c r="B18" s="377" t="s">
        <v>36</v>
      </c>
      <c r="C18" s="378"/>
      <c r="D18" s="10">
        <v>146379528</v>
      </c>
      <c r="E18" s="10">
        <f t="shared" si="0"/>
        <v>7465355.9199999999</v>
      </c>
      <c r="F18" s="10">
        <v>102261.88</v>
      </c>
      <c r="G18" s="10">
        <v>7081051.1900000004</v>
      </c>
      <c r="H18" s="10">
        <v>282042.84999999998</v>
      </c>
    </row>
    <row r="19" spans="1:8" s="64" customFormat="1" ht="28.5" customHeight="1">
      <c r="A19" s="61"/>
      <c r="B19" s="379" t="s">
        <v>14</v>
      </c>
      <c r="C19" s="380"/>
      <c r="D19" s="62" t="s">
        <v>7</v>
      </c>
      <c r="E19" s="63">
        <f t="shared" si="0"/>
        <v>44206617.440000005</v>
      </c>
      <c r="F19" s="63">
        <f>F8+F12+F18</f>
        <v>605550.77</v>
      </c>
      <c r="G19" s="63">
        <f>G8+G12+G18</f>
        <v>41930930.57</v>
      </c>
      <c r="H19" s="63">
        <f>H8+H12+H18</f>
        <v>1670136.1</v>
      </c>
    </row>
    <row r="21" spans="1:8">
      <c r="A21" s="371" t="s">
        <v>232</v>
      </c>
      <c r="B21" s="371"/>
      <c r="C21" s="371"/>
      <c r="D21" s="371"/>
      <c r="E21" s="371"/>
    </row>
    <row r="23" spans="1:8" s="57" customFormat="1">
      <c r="A23" s="60" t="s">
        <v>236</v>
      </c>
    </row>
    <row r="24" spans="1:8">
      <c r="A24" s="3"/>
    </row>
    <row r="25" spans="1:8">
      <c r="A25" s="366" t="s">
        <v>15</v>
      </c>
      <c r="B25" s="366" t="s">
        <v>2</v>
      </c>
      <c r="C25" s="366" t="s">
        <v>37</v>
      </c>
      <c r="D25" s="366" t="s">
        <v>38</v>
      </c>
      <c r="E25" s="366" t="s">
        <v>39</v>
      </c>
      <c r="F25" s="322" t="s">
        <v>70</v>
      </c>
      <c r="G25" s="322"/>
      <c r="H25" s="322"/>
    </row>
    <row r="26" spans="1:8" ht="78.75">
      <c r="A26" s="367"/>
      <c r="B26" s="367"/>
      <c r="C26" s="367"/>
      <c r="D26" s="367"/>
      <c r="E26" s="367"/>
      <c r="F26" s="118" t="s">
        <v>71</v>
      </c>
      <c r="G26" s="118" t="s">
        <v>72</v>
      </c>
      <c r="H26" s="118" t="s">
        <v>73</v>
      </c>
    </row>
    <row r="27" spans="1:8" s="57" customFormat="1">
      <c r="A27" s="118">
        <v>1</v>
      </c>
      <c r="B27" s="118">
        <v>2</v>
      </c>
      <c r="C27" s="118">
        <v>3</v>
      </c>
      <c r="D27" s="118">
        <v>4</v>
      </c>
      <c r="E27" s="118">
        <v>5</v>
      </c>
      <c r="F27" s="118">
        <v>6</v>
      </c>
      <c r="G27" s="118">
        <v>7</v>
      </c>
      <c r="H27" s="118">
        <v>8</v>
      </c>
    </row>
    <row r="28" spans="1:8" s="57" customFormat="1" ht="85.5" customHeight="1">
      <c r="A28" s="118">
        <v>1</v>
      </c>
      <c r="B28" s="119" t="s">
        <v>233</v>
      </c>
      <c r="C28" s="133" t="s">
        <v>258</v>
      </c>
      <c r="D28" s="118">
        <v>12</v>
      </c>
      <c r="E28" s="10">
        <f>F28+G28+H28</f>
        <v>175000</v>
      </c>
      <c r="F28" s="10">
        <v>175000</v>
      </c>
      <c r="G28" s="10">
        <v>0</v>
      </c>
      <c r="H28" s="10">
        <v>0</v>
      </c>
    </row>
    <row r="29" spans="1:8" s="57" customFormat="1" ht="116.25" customHeight="1">
      <c r="A29" s="118">
        <v>2</v>
      </c>
      <c r="B29" s="119" t="s">
        <v>234</v>
      </c>
      <c r="C29" s="134" t="s">
        <v>305</v>
      </c>
      <c r="D29" s="118">
        <v>12</v>
      </c>
      <c r="E29" s="10">
        <f t="shared" ref="E29:E30" si="1">F29+G29+H29</f>
        <v>3567360</v>
      </c>
      <c r="F29" s="10">
        <v>3567360</v>
      </c>
      <c r="G29" s="10">
        <v>0</v>
      </c>
      <c r="H29" s="10">
        <v>0</v>
      </c>
    </row>
    <row r="30" spans="1:8" s="57" customFormat="1" ht="120" customHeight="1">
      <c r="A30" s="118">
        <v>3</v>
      </c>
      <c r="B30" s="119" t="s">
        <v>235</v>
      </c>
      <c r="C30" s="134" t="s">
        <v>304</v>
      </c>
      <c r="D30" s="118">
        <v>12</v>
      </c>
      <c r="E30" s="10">
        <f t="shared" si="1"/>
        <v>2186440</v>
      </c>
      <c r="F30" s="10">
        <v>2186440</v>
      </c>
      <c r="G30" s="10">
        <v>0</v>
      </c>
      <c r="H30" s="10">
        <v>0</v>
      </c>
    </row>
    <row r="31" spans="1:8" s="64" customFormat="1">
      <c r="A31" s="62"/>
      <c r="B31" s="62" t="s">
        <v>14</v>
      </c>
      <c r="C31" s="62" t="s">
        <v>7</v>
      </c>
      <c r="D31" s="62" t="s">
        <v>7</v>
      </c>
      <c r="E31" s="63">
        <f>SUM(E28:E30)</f>
        <v>5928800</v>
      </c>
      <c r="F31" s="63">
        <f>SUM(F28:F30)</f>
        <v>5928800</v>
      </c>
      <c r="G31" s="63">
        <f>SUM(G28:G30)</f>
        <v>0</v>
      </c>
      <c r="H31" s="63">
        <f>SUM(H28:H30)</f>
        <v>0</v>
      </c>
    </row>
  </sheetData>
  <mergeCells count="26">
    <mergeCell ref="B18:C18"/>
    <mergeCell ref="B19:C19"/>
    <mergeCell ref="B7:C7"/>
    <mergeCell ref="B13:C13"/>
    <mergeCell ref="B14:C14"/>
    <mergeCell ref="B15:C15"/>
    <mergeCell ref="B16:C16"/>
    <mergeCell ref="B17:C17"/>
    <mergeCell ref="B8:C8"/>
    <mergeCell ref="B9:C9"/>
    <mergeCell ref="B10:C10"/>
    <mergeCell ref="B11:C11"/>
    <mergeCell ref="B12:C12"/>
    <mergeCell ref="A1:H1"/>
    <mergeCell ref="A5:A6"/>
    <mergeCell ref="B5:C6"/>
    <mergeCell ref="D5:D6"/>
    <mergeCell ref="E5:E6"/>
    <mergeCell ref="F5:H5"/>
    <mergeCell ref="F25:H25"/>
    <mergeCell ref="A21:E21"/>
    <mergeCell ref="A25:A26"/>
    <mergeCell ref="B25:B26"/>
    <mergeCell ref="C25:C26"/>
    <mergeCell ref="D25:D26"/>
    <mergeCell ref="E25:E26"/>
  </mergeCells>
  <printOptions horizontalCentered="1"/>
  <pageMargins left="0.78740157480314965" right="0.19685039370078741" top="0.19685039370078741" bottom="0.19685039370078741" header="0" footer="0"/>
  <pageSetup paperSize="9" scale="61"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43</vt:i4>
      </vt:variant>
    </vt:vector>
  </HeadingPairs>
  <TitlesOfParts>
    <vt:vector size="63" baseType="lpstr">
      <vt:lpstr>Титул</vt:lpstr>
      <vt:lpstr>раздел 1</vt:lpstr>
      <vt:lpstr>раздел 2</vt:lpstr>
      <vt:lpstr>раздел 3</vt:lpstr>
      <vt:lpstr>детализация раздела 1</vt:lpstr>
      <vt:lpstr>детализация ост. и поступ.</vt:lpstr>
      <vt:lpstr>Обоснование ЗП</vt:lpstr>
      <vt:lpstr>2;3;</vt:lpstr>
      <vt:lpstr>страховые, соц выплаты</vt:lpstr>
      <vt:lpstr>налоги</vt:lpstr>
      <vt:lpstr>безвоз, прочие</vt:lpstr>
      <vt:lpstr>связь,трансп,аренда, коммун</vt:lpstr>
      <vt:lpstr>содержание</vt:lpstr>
      <vt:lpstr>прочие услуги</vt:lpstr>
      <vt:lpstr>страхование</vt:lpstr>
      <vt:lpstr>ОС</vt:lpstr>
      <vt:lpstr>МЗ</vt:lpstr>
      <vt:lpstr>неисключительные права</vt:lpstr>
      <vt:lpstr>Расшифровка контрактов</vt:lpstr>
      <vt:lpstr>Лист1</vt:lpstr>
      <vt:lpstr>'раздел 1'!sub_100821</vt:lpstr>
      <vt:lpstr>'раздел 1'!sub_100822</vt:lpstr>
      <vt:lpstr>'раздел 1'!sub_100823</vt:lpstr>
      <vt:lpstr>'раздел 1'!sub_100824</vt:lpstr>
      <vt:lpstr>'раздел 1'!sub_100825</vt:lpstr>
      <vt:lpstr>'раздел 1'!sub_100826</vt:lpstr>
      <vt:lpstr>'раздел 1'!sub_100828</vt:lpstr>
      <vt:lpstr>'раздел 1'!sub_100829</vt:lpstr>
      <vt:lpstr>'раздел 2'!sub_101010</vt:lpstr>
      <vt:lpstr>'раздел 1'!sub_108210</vt:lpstr>
      <vt:lpstr>'раздел 1'!sub_108211</vt:lpstr>
      <vt:lpstr>'раздел 1'!sub_108212</vt:lpstr>
      <vt:lpstr>'раздел 1'!sub_108214</vt:lpstr>
      <vt:lpstr>'раздел 1'!sub_108216</vt:lpstr>
      <vt:lpstr>'раздел 1'!sub_108217</vt:lpstr>
      <vt:lpstr>'раздел 1'!sub_108218</vt:lpstr>
      <vt:lpstr>'раздел 1'!sub_108219</vt:lpstr>
      <vt:lpstr>'раздел 1'!sub_108220</vt:lpstr>
      <vt:lpstr>'раздел 1'!sub_108221</vt:lpstr>
      <vt:lpstr>'раздел 1'!sub_108222</vt:lpstr>
      <vt:lpstr>'раздел 1'!sub_108223</vt:lpstr>
      <vt:lpstr>'раздел 2'!sub_11011</vt:lpstr>
      <vt:lpstr>'раздел 2'!sub_121212</vt:lpstr>
      <vt:lpstr>'раздел 2'!sub_131313</vt:lpstr>
      <vt:lpstr>'раздел 2'!sub_141414</vt:lpstr>
      <vt:lpstr>'раздел 2'!sub_151515</vt:lpstr>
      <vt:lpstr>'раздел 2'!sub_161616</vt:lpstr>
      <vt:lpstr>'Обоснование ЗП'!sub_2100</vt:lpstr>
      <vt:lpstr>'Обоснование ЗП'!sub_2101</vt:lpstr>
      <vt:lpstr>'страховые, соц выплаты'!sub_21041</vt:lpstr>
      <vt:lpstr>'страховые, соц выплаты'!sub_210411</vt:lpstr>
      <vt:lpstr>'страховые, соц выплаты'!sub_210412</vt:lpstr>
      <vt:lpstr>'страховые, соц выплаты'!sub_210413</vt:lpstr>
      <vt:lpstr>'страховые, соц выплаты'!sub_21042</vt:lpstr>
      <vt:lpstr>'страховые, соц выплаты'!sub_210421</vt:lpstr>
      <vt:lpstr>'страховые, соц выплаты'!sub_210422</vt:lpstr>
      <vt:lpstr>'страховые, соц выплаты'!sub_210423</vt:lpstr>
      <vt:lpstr>'страховые, соц выплаты'!sub_210424</vt:lpstr>
      <vt:lpstr>'страховые, соц выплаты'!sub_210425</vt:lpstr>
      <vt:lpstr>'страховые, соц выплаты'!sub_21043</vt:lpstr>
      <vt:lpstr>'детализация раздела 1'!Заголовки_для_печати</vt:lpstr>
      <vt:lpstr>'раздел 1'!Заголовки_для_печати</vt:lpstr>
      <vt:lpstr>'Обоснование ЗП'!Область_печати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2021-07-21T10:38:25Z</dcterms:modified>
</cp:coreProperties>
</file>