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225" windowWidth="14805" windowHeight="7890"/>
  </bookViews>
  <sheets>
    <sheet name="Титул" sheetId="1" r:id="rId1"/>
    <sheet name="раздел 1" sheetId="4" r:id="rId2"/>
    <sheet name="раздел 2" sheetId="5" r:id="rId3"/>
    <sheet name="раздел 3" sheetId="7" r:id="rId4"/>
    <sheet name="детализация раздела 1" sheetId="33" r:id="rId5"/>
    <sheet name="детализация ост. и поступ." sheetId="34" r:id="rId6"/>
    <sheet name="Обоснование ЗП" sheetId="23" r:id="rId7"/>
    <sheet name="2;3;" sheetId="8" r:id="rId8"/>
    <sheet name="страховые, соц выплаты" sheetId="10" r:id="rId9"/>
    <sheet name="налоги" sheetId="12" r:id="rId10"/>
    <sheet name="безвоз, прочие" sheetId="13" r:id="rId11"/>
    <sheet name="связь,трансп,аренда, коммун" sheetId="31" r:id="rId12"/>
    <sheet name="содержание" sheetId="20" r:id="rId13"/>
    <sheet name="прочие услуги" sheetId="32" r:id="rId14"/>
    <sheet name="страхование" sheetId="36" r:id="rId15"/>
    <sheet name="ОС" sheetId="22" r:id="rId16"/>
    <sheet name="МЗ" sheetId="24" r:id="rId17"/>
    <sheet name="неисключительные права" sheetId="35" r:id="rId18"/>
    <sheet name="Расшифровка контрактов" sheetId="27" r:id="rId19"/>
    <sheet name="Лист1" sheetId="37" r:id="rId20"/>
  </sheets>
  <definedNames>
    <definedName name="sub_100820" localSheetId="1">'раздел 1'!#REF!</definedName>
    <definedName name="sub_100821" localSheetId="1">'раздел 1'!$B$7</definedName>
    <definedName name="sub_100822" localSheetId="1">'раздел 1'!$B$11</definedName>
    <definedName name="sub_100823" localSheetId="1">'раздел 1'!$B$14</definedName>
    <definedName name="sub_100824" localSheetId="1">'раздел 1'!$B$21</definedName>
    <definedName name="sub_100825" localSheetId="1">'раздел 1'!$B$24</definedName>
    <definedName name="sub_100826" localSheetId="1">'раздел 1'!$B$27</definedName>
    <definedName name="sub_100827" localSheetId="1">'раздел 1'!#REF!</definedName>
    <definedName name="sub_100828" localSheetId="1">'раздел 1'!$B$32</definedName>
    <definedName name="sub_100829" localSheetId="1">'раздел 1'!$B$39</definedName>
    <definedName name="sub_100831" localSheetId="2">'раздел 2'!#REF!</definedName>
    <definedName name="sub_100832" localSheetId="2">'раздел 2'!#REF!</definedName>
    <definedName name="sub_100833" localSheetId="2">'раздел 2'!#REF!</definedName>
    <definedName name="sub_100834" localSheetId="2">'раздел 2'!#REF!</definedName>
    <definedName name="sub_101010" localSheetId="2">'раздел 2'!$A$48</definedName>
    <definedName name="sub_108210" localSheetId="1">'раздел 1'!$B$41</definedName>
    <definedName name="sub_108211" localSheetId="1">'раздел 1'!$A$42</definedName>
    <definedName name="sub_108212" localSheetId="1">'раздел 1'!$A$58</definedName>
    <definedName name="sub_108213" localSheetId="1">'раздел 1'!#REF!</definedName>
    <definedName name="sub_108214" localSheetId="1">'раздел 1'!$A$67</definedName>
    <definedName name="sub_108215" localSheetId="1">'раздел 1'!#REF!</definedName>
    <definedName name="sub_108216" localSheetId="1">'раздел 1'!$A$75</definedName>
    <definedName name="sub_108217" localSheetId="1">'раздел 1'!$A$96</definedName>
    <definedName name="sub_108218" localSheetId="1">'раздел 1'!$A$98</definedName>
    <definedName name="sub_108219" localSheetId="1">'раздел 1'!$A$99</definedName>
    <definedName name="sub_108220" localSheetId="1">'раздел 1'!$A$101</definedName>
    <definedName name="sub_108221" localSheetId="1">'раздел 1'!$A$102</definedName>
    <definedName name="sub_108222" localSheetId="1">'раздел 1'!$A$103</definedName>
    <definedName name="sub_108223" localSheetId="1">'раздел 1'!$A$104</definedName>
    <definedName name="sub_108224" localSheetId="1">'раздел 1'!#REF!</definedName>
    <definedName name="sub_11011" localSheetId="2">'раздел 2'!$A$49</definedName>
    <definedName name="sub_121212" localSheetId="2">'раздел 2'!$A$50</definedName>
    <definedName name="sub_131313" localSheetId="2">'раздел 2'!$A$51</definedName>
    <definedName name="sub_141414" localSheetId="2">'раздел 2'!$A$52</definedName>
    <definedName name="sub_151515" localSheetId="2">'раздел 2'!$A$53</definedName>
    <definedName name="sub_161616" localSheetId="2">'раздел 2'!$A$54</definedName>
    <definedName name="sub_2100" localSheetId="6">'Обоснование ЗП'!$A$2</definedName>
    <definedName name="sub_2101" localSheetId="6">'Обоснование ЗП'!$A$3</definedName>
    <definedName name="sub_21041" localSheetId="8">'страховые, соц выплаты'!$A$9</definedName>
    <definedName name="sub_210411" localSheetId="8">'страховые, соц выплаты'!$A$10</definedName>
    <definedName name="sub_210412" localSheetId="8">'страховые, соц выплаты'!$A$11</definedName>
    <definedName name="sub_210413" localSheetId="8">'страховые, соц выплаты'!$A$12</definedName>
    <definedName name="sub_21042" localSheetId="8">'страховые, соц выплаты'!$A$13</definedName>
    <definedName name="sub_210421" localSheetId="8">'страховые, соц выплаты'!$A$14</definedName>
    <definedName name="sub_210422" localSheetId="8">'страховые, соц выплаты'!$A$15</definedName>
    <definedName name="sub_210423" localSheetId="8">'страховые, соц выплаты'!$A$16</definedName>
    <definedName name="sub_210424" localSheetId="8">'страховые, соц выплаты'!$A$17</definedName>
    <definedName name="sub_210425" localSheetId="8">'страховые, соц выплаты'!$A$18</definedName>
    <definedName name="sub_21043" localSheetId="8">'страховые, соц выплаты'!$A$19</definedName>
    <definedName name="sub_2605" localSheetId="12">содержание!#REF!</definedName>
    <definedName name="sub_2607" localSheetId="15">ОС!#REF!</definedName>
    <definedName name="_xlnm.Print_Titles" localSheetId="4">'детализация раздела 1'!$4:$7</definedName>
    <definedName name="_xlnm.Print_Titles" localSheetId="1">'раздел 1'!$4:$6</definedName>
    <definedName name="_xlnm.Print_Area" localSheetId="6">'Обоснование ЗП'!$A$1:$M$90</definedName>
  </definedNames>
  <calcPr calcId="125725"/>
</workbook>
</file>

<file path=xl/calcChain.xml><?xml version="1.0" encoding="utf-8"?>
<calcChain xmlns="http://schemas.openxmlformats.org/spreadsheetml/2006/main">
  <c r="E9" i="22"/>
  <c r="F12"/>
  <c r="G12"/>
  <c r="H12"/>
  <c r="E11"/>
  <c r="I38" i="31"/>
  <c r="H38"/>
  <c r="F37"/>
  <c r="I12" i="33"/>
  <c r="J12"/>
  <c r="K12"/>
  <c r="L12"/>
  <c r="M12"/>
  <c r="N12"/>
  <c r="O12"/>
  <c r="P12"/>
  <c r="O65" i="7"/>
  <c r="M65"/>
  <c r="M64"/>
  <c r="E20" i="33"/>
  <c r="E12" i="22" l="1"/>
  <c r="E44" i="4"/>
  <c r="F44"/>
  <c r="G44"/>
  <c r="P20" i="33"/>
  <c r="O20"/>
  <c r="N20"/>
  <c r="M20"/>
  <c r="L20"/>
  <c r="K20"/>
  <c r="J20"/>
  <c r="I20"/>
  <c r="H20"/>
  <c r="G20"/>
  <c r="F20"/>
  <c r="N65" i="7" l="1"/>
  <c r="L65" s="1"/>
  <c r="N64"/>
  <c r="M11" i="23"/>
  <c r="C12"/>
  <c r="J12"/>
  <c r="M12"/>
  <c r="M13"/>
  <c r="M14"/>
  <c r="C15"/>
  <c r="J15"/>
  <c r="M15"/>
  <c r="M16"/>
  <c r="M17"/>
  <c r="C18"/>
  <c r="J18"/>
  <c r="M18"/>
  <c r="M19"/>
  <c r="M20"/>
  <c r="C21"/>
  <c r="J21"/>
  <c r="M21"/>
  <c r="M22"/>
  <c r="M23"/>
  <c r="M33"/>
  <c r="C34"/>
  <c r="J34"/>
  <c r="M34"/>
  <c r="M35"/>
  <c r="M36"/>
  <c r="C37"/>
  <c r="J37"/>
  <c r="M37"/>
  <c r="M38"/>
  <c r="M39"/>
  <c r="C40"/>
  <c r="J40"/>
  <c r="M40"/>
  <c r="M41"/>
  <c r="M42"/>
  <c r="C43"/>
  <c r="J43"/>
  <c r="M43"/>
  <c r="M44"/>
  <c r="M45"/>
  <c r="M55"/>
  <c r="C56"/>
  <c r="J56"/>
  <c r="M56"/>
  <c r="M57"/>
  <c r="M58"/>
  <c r="C59"/>
  <c r="J59"/>
  <c r="M59"/>
  <c r="M60"/>
  <c r="M61"/>
  <c r="C62"/>
  <c r="J62"/>
  <c r="M62"/>
  <c r="M63"/>
  <c r="M64"/>
  <c r="C65"/>
  <c r="J65"/>
  <c r="M65"/>
  <c r="M66"/>
  <c r="M67"/>
  <c r="M77"/>
  <c r="C78"/>
  <c r="J78"/>
  <c r="M78"/>
  <c r="M79"/>
  <c r="M80"/>
  <c r="C81"/>
  <c r="J81"/>
  <c r="M81"/>
  <c r="M82"/>
  <c r="M83"/>
  <c r="C84"/>
  <c r="J84"/>
  <c r="M84"/>
  <c r="M85"/>
  <c r="M86"/>
  <c r="C87"/>
  <c r="J87"/>
  <c r="M87"/>
  <c r="M88"/>
  <c r="M89"/>
  <c r="C8" i="7"/>
  <c r="G8"/>
  <c r="L8"/>
  <c r="C9"/>
  <c r="G9"/>
  <c r="L9"/>
  <c r="C10"/>
  <c r="G10"/>
  <c r="L10"/>
  <c r="C11"/>
  <c r="G11"/>
  <c r="L11"/>
  <c r="C12"/>
  <c r="G12"/>
  <c r="L12"/>
  <c r="D13"/>
  <c r="E13"/>
  <c r="F13"/>
  <c r="H13"/>
  <c r="I13"/>
  <c r="J13"/>
  <c r="K13"/>
  <c r="M13"/>
  <c r="L13" s="1"/>
  <c r="N13"/>
  <c r="O13"/>
  <c r="C14"/>
  <c r="G14"/>
  <c r="L14"/>
  <c r="C15"/>
  <c r="G15"/>
  <c r="L15"/>
  <c r="C16"/>
  <c r="G16"/>
  <c r="L16"/>
  <c r="C17"/>
  <c r="G17"/>
  <c r="L17"/>
  <c r="C18"/>
  <c r="G18"/>
  <c r="L18"/>
  <c r="D19"/>
  <c r="E19"/>
  <c r="F19"/>
  <c r="H19"/>
  <c r="I19"/>
  <c r="J19"/>
  <c r="K19"/>
  <c r="M19"/>
  <c r="N19"/>
  <c r="O19"/>
  <c r="C20"/>
  <c r="G20"/>
  <c r="L20"/>
  <c r="C21"/>
  <c r="G21"/>
  <c r="L21"/>
  <c r="C22"/>
  <c r="G22"/>
  <c r="L22"/>
  <c r="C23"/>
  <c r="G23"/>
  <c r="L23"/>
  <c r="C24"/>
  <c r="G24"/>
  <c r="L24"/>
  <c r="D25"/>
  <c r="E25"/>
  <c r="F25"/>
  <c r="H25"/>
  <c r="G25" s="1"/>
  <c r="I25"/>
  <c r="J25"/>
  <c r="K25"/>
  <c r="L25"/>
  <c r="M25"/>
  <c r="N25"/>
  <c r="O25"/>
  <c r="C26"/>
  <c r="G26"/>
  <c r="L26"/>
  <c r="C27"/>
  <c r="G27"/>
  <c r="L27"/>
  <c r="C28"/>
  <c r="G28"/>
  <c r="L28"/>
  <c r="C29"/>
  <c r="G29"/>
  <c r="L29"/>
  <c r="C30"/>
  <c r="G30"/>
  <c r="L30"/>
  <c r="D31"/>
  <c r="E31"/>
  <c r="F31"/>
  <c r="H31"/>
  <c r="I31"/>
  <c r="J31"/>
  <c r="K31"/>
  <c r="M31"/>
  <c r="N31"/>
  <c r="O31"/>
  <c r="C32"/>
  <c r="G32"/>
  <c r="L32"/>
  <c r="C33"/>
  <c r="G33"/>
  <c r="L33"/>
  <c r="C34"/>
  <c r="G34"/>
  <c r="L34"/>
  <c r="C35"/>
  <c r="G35"/>
  <c r="L35"/>
  <c r="C36"/>
  <c r="G36"/>
  <c r="L36"/>
  <c r="D37"/>
  <c r="E37"/>
  <c r="F37"/>
  <c r="H37"/>
  <c r="I37"/>
  <c r="J37"/>
  <c r="K37"/>
  <c r="M37"/>
  <c r="L37" s="1"/>
  <c r="N37"/>
  <c r="O37"/>
  <c r="C38"/>
  <c r="G38"/>
  <c r="L38"/>
  <c r="C39"/>
  <c r="G39"/>
  <c r="L39"/>
  <c r="C40"/>
  <c r="G40"/>
  <c r="L40"/>
  <c r="C41"/>
  <c r="G41"/>
  <c r="L41"/>
  <c r="C42"/>
  <c r="G42"/>
  <c r="L42"/>
  <c r="D43"/>
  <c r="E43"/>
  <c r="F43"/>
  <c r="H43"/>
  <c r="I43"/>
  <c r="J43"/>
  <c r="K43"/>
  <c r="M43"/>
  <c r="N43"/>
  <c r="O43"/>
  <c r="C44"/>
  <c r="G44"/>
  <c r="L44"/>
  <c r="C45"/>
  <c r="G45"/>
  <c r="L45"/>
  <c r="C46"/>
  <c r="G46"/>
  <c r="L46"/>
  <c r="C47"/>
  <c r="G47"/>
  <c r="L47"/>
  <c r="C48"/>
  <c r="G48"/>
  <c r="L48"/>
  <c r="D49"/>
  <c r="E49"/>
  <c r="F49"/>
  <c r="H49"/>
  <c r="I49"/>
  <c r="J49"/>
  <c r="K49"/>
  <c r="M49"/>
  <c r="L49" s="1"/>
  <c r="N49"/>
  <c r="O49"/>
  <c r="C50"/>
  <c r="G50"/>
  <c r="L50"/>
  <c r="C51"/>
  <c r="G51"/>
  <c r="L51"/>
  <c r="C52"/>
  <c r="G52"/>
  <c r="L52"/>
  <c r="C53"/>
  <c r="G53"/>
  <c r="L53"/>
  <c r="C54"/>
  <c r="G54"/>
  <c r="L54"/>
  <c r="D55"/>
  <c r="E55"/>
  <c r="F55"/>
  <c r="H55"/>
  <c r="I55"/>
  <c r="J55"/>
  <c r="K55"/>
  <c r="M55"/>
  <c r="L55" s="1"/>
  <c r="N55"/>
  <c r="O55"/>
  <c r="C56"/>
  <c r="G56"/>
  <c r="L56"/>
  <c r="C57"/>
  <c r="G57"/>
  <c r="L57"/>
  <c r="C58"/>
  <c r="G58"/>
  <c r="L58"/>
  <c r="C59"/>
  <c r="G59"/>
  <c r="L59"/>
  <c r="C60"/>
  <c r="G60"/>
  <c r="L60"/>
  <c r="C61"/>
  <c r="G61"/>
  <c r="L61"/>
  <c r="D62"/>
  <c r="E62"/>
  <c r="F62"/>
  <c r="F69" s="1"/>
  <c r="H62"/>
  <c r="I62"/>
  <c r="J62"/>
  <c r="K62"/>
  <c r="M62"/>
  <c r="N62"/>
  <c r="O62"/>
  <c r="D63"/>
  <c r="E63"/>
  <c r="F63"/>
  <c r="H63"/>
  <c r="I63"/>
  <c r="J63"/>
  <c r="K63"/>
  <c r="M63"/>
  <c r="N63"/>
  <c r="O63"/>
  <c r="D64"/>
  <c r="E64"/>
  <c r="F64"/>
  <c r="H64"/>
  <c r="I64"/>
  <c r="J64"/>
  <c r="K64"/>
  <c r="O64"/>
  <c r="D65"/>
  <c r="E65"/>
  <c r="F65"/>
  <c r="H65"/>
  <c r="I65"/>
  <c r="J65"/>
  <c r="K65"/>
  <c r="D66"/>
  <c r="E66"/>
  <c r="F66"/>
  <c r="H66"/>
  <c r="I66"/>
  <c r="J66"/>
  <c r="K66"/>
  <c r="M66"/>
  <c r="N66"/>
  <c r="O66"/>
  <c r="D67"/>
  <c r="E67"/>
  <c r="F67"/>
  <c r="H67"/>
  <c r="I67"/>
  <c r="J67"/>
  <c r="K67"/>
  <c r="M67"/>
  <c r="N67"/>
  <c r="O67"/>
  <c r="L67" s="1"/>
  <c r="D68"/>
  <c r="E68"/>
  <c r="F68"/>
  <c r="H68"/>
  <c r="I68"/>
  <c r="J68"/>
  <c r="K68"/>
  <c r="M68"/>
  <c r="N68"/>
  <c r="O68"/>
  <c r="L68" l="1"/>
  <c r="L66"/>
  <c r="G37"/>
  <c r="L19"/>
  <c r="C68"/>
  <c r="C67"/>
  <c r="L63"/>
  <c r="J69"/>
  <c r="E69"/>
  <c r="G49"/>
  <c r="L31"/>
  <c r="G67"/>
  <c r="C64"/>
  <c r="N69"/>
  <c r="L69" s="1"/>
  <c r="C62"/>
  <c r="L43"/>
  <c r="G13"/>
  <c r="L62"/>
  <c r="G62"/>
  <c r="C55"/>
  <c r="C43"/>
  <c r="C31"/>
  <c r="I69"/>
  <c r="C19"/>
  <c r="M69"/>
  <c r="G68"/>
  <c r="C66"/>
  <c r="G64"/>
  <c r="C63"/>
  <c r="G55"/>
  <c r="G43"/>
  <c r="G31"/>
  <c r="G66"/>
  <c r="C65"/>
  <c r="G63"/>
  <c r="O69"/>
  <c r="K69"/>
  <c r="C49"/>
  <c r="C37"/>
  <c r="C25"/>
  <c r="C13"/>
  <c r="L64"/>
  <c r="G65"/>
  <c r="G19"/>
  <c r="H69"/>
  <c r="D69"/>
  <c r="C69" s="1"/>
  <c r="G33" i="5"/>
  <c r="F33"/>
  <c r="E33"/>
  <c r="G69" i="7" l="1"/>
  <c r="I43" i="33"/>
  <c r="I41" s="1"/>
  <c r="J43"/>
  <c r="J41" s="1"/>
  <c r="K43"/>
  <c r="K41" s="1"/>
  <c r="L43"/>
  <c r="M43"/>
  <c r="M41" s="1"/>
  <c r="N43"/>
  <c r="N41" s="1"/>
  <c r="O43"/>
  <c r="O41" s="1"/>
  <c r="P43"/>
  <c r="P41" s="1"/>
  <c r="L41"/>
  <c r="I84"/>
  <c r="J84"/>
  <c r="K84"/>
  <c r="L84"/>
  <c r="M84"/>
  <c r="N84"/>
  <c r="O84"/>
  <c r="P84"/>
  <c r="I79"/>
  <c r="J79"/>
  <c r="K79"/>
  <c r="L79"/>
  <c r="M79"/>
  <c r="N79"/>
  <c r="O79"/>
  <c r="P79"/>
  <c r="I75"/>
  <c r="J75"/>
  <c r="K75"/>
  <c r="L75"/>
  <c r="M75"/>
  <c r="N75"/>
  <c r="O75"/>
  <c r="P75"/>
  <c r="I63"/>
  <c r="J63"/>
  <c r="K63"/>
  <c r="L63"/>
  <c r="M63"/>
  <c r="M58" s="1"/>
  <c r="N63"/>
  <c r="O63"/>
  <c r="P63"/>
  <c r="I60"/>
  <c r="J60"/>
  <c r="K60"/>
  <c r="L60"/>
  <c r="M60"/>
  <c r="N60"/>
  <c r="O60"/>
  <c r="O58" s="1"/>
  <c r="P60"/>
  <c r="I58"/>
  <c r="J58"/>
  <c r="K58"/>
  <c r="L58"/>
  <c r="I56"/>
  <c r="J56"/>
  <c r="K56"/>
  <c r="L56"/>
  <c r="M56"/>
  <c r="N56"/>
  <c r="O56"/>
  <c r="P56"/>
  <c r="I50"/>
  <c r="J50"/>
  <c r="K50"/>
  <c r="L50"/>
  <c r="M50"/>
  <c r="N50"/>
  <c r="O50"/>
  <c r="P50"/>
  <c r="I25"/>
  <c r="J25"/>
  <c r="K25"/>
  <c r="K23" s="1"/>
  <c r="L25"/>
  <c r="L23" s="1"/>
  <c r="M25"/>
  <c r="M23" s="1"/>
  <c r="N25"/>
  <c r="N23" s="1"/>
  <c r="O25"/>
  <c r="O23" s="1"/>
  <c r="P25"/>
  <c r="P23" s="1"/>
  <c r="I23"/>
  <c r="J23"/>
  <c r="J10"/>
  <c r="N10"/>
  <c r="P10"/>
  <c r="I37"/>
  <c r="M37"/>
  <c r="H12"/>
  <c r="H25"/>
  <c r="H23" s="1"/>
  <c r="H10" s="1"/>
  <c r="H43"/>
  <c r="H41" s="1"/>
  <c r="H50"/>
  <c r="H56"/>
  <c r="H60"/>
  <c r="H63"/>
  <c r="H75"/>
  <c r="H79"/>
  <c r="H84"/>
  <c r="G84"/>
  <c r="F84"/>
  <c r="E84"/>
  <c r="G79"/>
  <c r="F79"/>
  <c r="E79"/>
  <c r="G75"/>
  <c r="G63"/>
  <c r="F63"/>
  <c r="E63"/>
  <c r="F75"/>
  <c r="E75"/>
  <c r="G60"/>
  <c r="F60"/>
  <c r="E60"/>
  <c r="G56"/>
  <c r="F56"/>
  <c r="E56"/>
  <c r="G50"/>
  <c r="F50"/>
  <c r="E50"/>
  <c r="E43"/>
  <c r="E41" s="1"/>
  <c r="F43"/>
  <c r="F41" s="1"/>
  <c r="G43"/>
  <c r="G41" s="1"/>
  <c r="G25"/>
  <c r="G23" s="1"/>
  <c r="F25"/>
  <c r="F23" s="1"/>
  <c r="E25"/>
  <c r="E23" s="1"/>
  <c r="E12"/>
  <c r="H28" i="34"/>
  <c r="G28"/>
  <c r="F28"/>
  <c r="E28"/>
  <c r="E23"/>
  <c r="G18" i="4"/>
  <c r="G14" s="1"/>
  <c r="I20" i="8"/>
  <c r="E20" i="34" l="1"/>
  <c r="G58" i="33"/>
  <c r="L10"/>
  <c r="L8" s="1"/>
  <c r="N58"/>
  <c r="N8" s="1"/>
  <c r="H58"/>
  <c r="H8" s="1"/>
  <c r="M10"/>
  <c r="M8" s="1"/>
  <c r="I10"/>
  <c r="I8" s="1"/>
  <c r="P58"/>
  <c r="P8" s="1"/>
  <c r="O10"/>
  <c r="O8" s="1"/>
  <c r="K10"/>
  <c r="K8" s="1"/>
  <c r="J8"/>
  <c r="F58"/>
  <c r="F19" i="10" l="1"/>
  <c r="G19"/>
  <c r="H19"/>
  <c r="Q32" i="7"/>
  <c r="P33"/>
  <c r="Q33"/>
  <c r="Q34"/>
  <c r="Q35"/>
  <c r="Q36"/>
  <c r="Q38"/>
  <c r="Q39"/>
  <c r="Q40"/>
  <c r="Q41"/>
  <c r="Q42"/>
  <c r="Q44"/>
  <c r="P45"/>
  <c r="Q45"/>
  <c r="Q46"/>
  <c r="Q47"/>
  <c r="Q48"/>
  <c r="Q50"/>
  <c r="P51"/>
  <c r="Q51"/>
  <c r="Q52"/>
  <c r="Q53"/>
  <c r="Q54"/>
  <c r="Q56"/>
  <c r="P57"/>
  <c r="Q57"/>
  <c r="Q58"/>
  <c r="Q59"/>
  <c r="Q61"/>
  <c r="P39" l="1"/>
  <c r="G11" i="36" l="1"/>
  <c r="F11"/>
  <c r="E11"/>
  <c r="D10"/>
  <c r="D9"/>
  <c r="G10" i="35"/>
  <c r="F10"/>
  <c r="E10"/>
  <c r="D9"/>
  <c r="D8"/>
  <c r="G23" i="27"/>
  <c r="F23"/>
  <c r="E23"/>
  <c r="D22"/>
  <c r="D21"/>
  <c r="D20"/>
  <c r="D19"/>
  <c r="D18"/>
  <c r="D17"/>
  <c r="D16"/>
  <c r="D15"/>
  <c r="D14"/>
  <c r="D13"/>
  <c r="D12"/>
  <c r="D11"/>
  <c r="D10"/>
  <c r="D9"/>
  <c r="D8"/>
  <c r="H32" i="24"/>
  <c r="G32"/>
  <c r="F32"/>
  <c r="E31"/>
  <c r="E30"/>
  <c r="E29"/>
  <c r="E28"/>
  <c r="E27"/>
  <c r="E26"/>
  <c r="E25"/>
  <c r="E24"/>
  <c r="E23"/>
  <c r="E22"/>
  <c r="E21"/>
  <c r="E20"/>
  <c r="E19"/>
  <c r="E18"/>
  <c r="E17"/>
  <c r="E16"/>
  <c r="E15"/>
  <c r="E14"/>
  <c r="E13"/>
  <c r="E12"/>
  <c r="E11"/>
  <c r="E10"/>
  <c r="E9"/>
  <c r="E10" i="22"/>
  <c r="G29" i="32"/>
  <c r="F29"/>
  <c r="E29"/>
  <c r="D28"/>
  <c r="D27"/>
  <c r="D26"/>
  <c r="D25"/>
  <c r="D24"/>
  <c r="D23"/>
  <c r="D22"/>
  <c r="D21"/>
  <c r="D20"/>
  <c r="D19"/>
  <c r="D18"/>
  <c r="D17"/>
  <c r="D16"/>
  <c r="D15"/>
  <c r="D14"/>
  <c r="D12"/>
  <c r="D11"/>
  <c r="D10"/>
  <c r="D9"/>
  <c r="H61" i="20"/>
  <c r="G61"/>
  <c r="F61"/>
  <c r="E60"/>
  <c r="E59"/>
  <c r="E58"/>
  <c r="E57"/>
  <c r="E56"/>
  <c r="E55"/>
  <c r="E54"/>
  <c r="E53"/>
  <c r="E52"/>
  <c r="E51"/>
  <c r="E50"/>
  <c r="E49"/>
  <c r="E48"/>
  <c r="E47"/>
  <c r="E46"/>
  <c r="E45"/>
  <c r="E44"/>
  <c r="E43"/>
  <c r="I48" i="31"/>
  <c r="H48"/>
  <c r="G48"/>
  <c r="F47"/>
  <c r="F48" s="1"/>
  <c r="G38"/>
  <c r="F36"/>
  <c r="F35"/>
  <c r="F34"/>
  <c r="F33"/>
  <c r="I24"/>
  <c r="H24"/>
  <c r="G24"/>
  <c r="F23"/>
  <c r="F24" s="1"/>
  <c r="I14"/>
  <c r="H14"/>
  <c r="G14"/>
  <c r="F13"/>
  <c r="F12"/>
  <c r="F11"/>
  <c r="F10"/>
  <c r="F9"/>
  <c r="H31" i="13"/>
  <c r="G31"/>
  <c r="F31"/>
  <c r="E30"/>
  <c r="E29"/>
  <c r="E28"/>
  <c r="H21"/>
  <c r="G21"/>
  <c r="F21"/>
  <c r="E20"/>
  <c r="E19"/>
  <c r="E21" s="1"/>
  <c r="H10"/>
  <c r="G10"/>
  <c r="F10"/>
  <c r="E9"/>
  <c r="E10" s="1"/>
  <c r="H29" i="12"/>
  <c r="G29"/>
  <c r="F29"/>
  <c r="E28"/>
  <c r="E29" s="1"/>
  <c r="H20"/>
  <c r="G20"/>
  <c r="F20"/>
  <c r="E19"/>
  <c r="E20" s="1"/>
  <c r="H11"/>
  <c r="G11"/>
  <c r="F11"/>
  <c r="E10"/>
  <c r="E9"/>
  <c r="H31" i="10"/>
  <c r="G31"/>
  <c r="F31"/>
  <c r="E30"/>
  <c r="E29"/>
  <c r="E28"/>
  <c r="E18"/>
  <c r="E17"/>
  <c r="E16"/>
  <c r="E15"/>
  <c r="E14"/>
  <c r="E13"/>
  <c r="E12"/>
  <c r="E11"/>
  <c r="E10"/>
  <c r="E9"/>
  <c r="E8"/>
  <c r="E31" i="13" l="1"/>
  <c r="F38" i="31"/>
  <c r="E31" i="10"/>
  <c r="F14" i="31"/>
  <c r="D23" i="27"/>
  <c r="D29" i="32"/>
  <c r="E61" i="20"/>
  <c r="E11" i="12"/>
  <c r="E32" i="24"/>
  <c r="D10" i="35"/>
  <c r="D11" i="36"/>
  <c r="E19" i="10"/>
  <c r="E15" i="5"/>
  <c r="H28"/>
  <c r="G28"/>
  <c r="F28"/>
  <c r="E28"/>
  <c r="E24"/>
  <c r="H24"/>
  <c r="G24"/>
  <c r="F24"/>
  <c r="H19"/>
  <c r="G19"/>
  <c r="F19"/>
  <c r="E19"/>
  <c r="H15"/>
  <c r="G15"/>
  <c r="F15"/>
  <c r="F13" l="1"/>
  <c r="F8" s="1"/>
  <c r="H13"/>
  <c r="H8" s="1"/>
  <c r="G13"/>
  <c r="G8" s="1"/>
  <c r="E13"/>
  <c r="E8" s="1"/>
  <c r="E80" i="4"/>
  <c r="F80"/>
  <c r="G80"/>
  <c r="H80"/>
  <c r="H18"/>
  <c r="H14" s="1"/>
  <c r="F18"/>
  <c r="F14" s="1"/>
  <c r="E18"/>
  <c r="E14" s="1"/>
  <c r="E11"/>
  <c r="F23" i="34"/>
  <c r="F20" s="1"/>
  <c r="G23"/>
  <c r="G20" s="1"/>
  <c r="H23"/>
  <c r="H20" s="1"/>
  <c r="F11"/>
  <c r="G11"/>
  <c r="H11"/>
  <c r="E11"/>
  <c r="H7"/>
  <c r="F7"/>
  <c r="G7"/>
  <c r="E7"/>
  <c r="H45"/>
  <c r="G45"/>
  <c r="F45"/>
  <c r="E45"/>
  <c r="H42"/>
  <c r="G42"/>
  <c r="F42"/>
  <c r="E42"/>
  <c r="H37"/>
  <c r="G37"/>
  <c r="F37"/>
  <c r="E37"/>
  <c r="H34"/>
  <c r="G34"/>
  <c r="F34"/>
  <c r="E34"/>
  <c r="H31"/>
  <c r="G31"/>
  <c r="F31"/>
  <c r="E31"/>
  <c r="H17"/>
  <c r="G17"/>
  <c r="F17"/>
  <c r="E17"/>
  <c r="Q75" i="33"/>
  <c r="F12"/>
  <c r="F10" s="1"/>
  <c r="F8" s="1"/>
  <c r="G12"/>
  <c r="G10" s="1"/>
  <c r="G8" s="1"/>
  <c r="Q63"/>
  <c r="E58"/>
  <c r="Q60"/>
  <c r="E37"/>
  <c r="E10" s="1"/>
  <c r="C68" i="23"/>
  <c r="E8" i="33" l="1"/>
  <c r="Q58"/>
  <c r="G15" i="34"/>
  <c r="H15"/>
  <c r="E15"/>
  <c r="F15"/>
  <c r="J46" i="23"/>
  <c r="J90"/>
  <c r="C46"/>
  <c r="J68"/>
  <c r="C90"/>
  <c r="F101" i="4"/>
  <c r="G101"/>
  <c r="E101"/>
  <c r="F96"/>
  <c r="G96"/>
  <c r="E96"/>
  <c r="F92"/>
  <c r="G92"/>
  <c r="H92"/>
  <c r="E92"/>
  <c r="F77"/>
  <c r="G77"/>
  <c r="H77"/>
  <c r="E77"/>
  <c r="E75" s="1"/>
  <c r="F73"/>
  <c r="G73"/>
  <c r="E73"/>
  <c r="F67"/>
  <c r="G67"/>
  <c r="E67"/>
  <c r="F60"/>
  <c r="F58" s="1"/>
  <c r="G60"/>
  <c r="G58" s="1"/>
  <c r="E60"/>
  <c r="E58" s="1"/>
  <c r="F54"/>
  <c r="G54"/>
  <c r="E54"/>
  <c r="F47"/>
  <c r="G47"/>
  <c r="E47"/>
  <c r="F35"/>
  <c r="G35"/>
  <c r="H35"/>
  <c r="E35"/>
  <c r="F32"/>
  <c r="G32"/>
  <c r="H32"/>
  <c r="E32"/>
  <c r="F27"/>
  <c r="G27"/>
  <c r="H27"/>
  <c r="E27"/>
  <c r="F24"/>
  <c r="G24"/>
  <c r="H24"/>
  <c r="E24"/>
  <c r="F21"/>
  <c r="G21"/>
  <c r="H21"/>
  <c r="E21"/>
  <c r="F11"/>
  <c r="G11"/>
  <c r="H11"/>
  <c r="E41" l="1"/>
  <c r="E39" s="1"/>
  <c r="G41"/>
  <c r="F41"/>
  <c r="G9"/>
  <c r="F9"/>
  <c r="H75"/>
  <c r="G75"/>
  <c r="F75"/>
  <c r="H9"/>
  <c r="G39" l="1"/>
  <c r="F39"/>
  <c r="G20" i="8"/>
  <c r="F18"/>
  <c r="H10"/>
  <c r="I10"/>
  <c r="G10"/>
  <c r="F10" l="1"/>
  <c r="F17" l="1"/>
  <c r="F19"/>
  <c r="H20"/>
  <c r="F20" l="1"/>
  <c r="F8"/>
  <c r="F9"/>
  <c r="F7"/>
  <c r="C24" i="23"/>
  <c r="J24" l="1"/>
  <c r="R13" i="7" l="1"/>
  <c r="Q29" l="1"/>
  <c r="Q30"/>
  <c r="Q28"/>
  <c r="Q26"/>
  <c r="P27"/>
  <c r="Q27"/>
  <c r="G79" l="1"/>
  <c r="Q24" l="1"/>
  <c r="Q23"/>
  <c r="Q22"/>
  <c r="Q20"/>
  <c r="Q21" l="1"/>
  <c r="E22" i="20" l="1"/>
  <c r="E33"/>
  <c r="P21" i="7" l="1"/>
  <c r="Q17"/>
  <c r="Q18"/>
  <c r="Q8"/>
  <c r="Q9"/>
  <c r="Q10"/>
  <c r="Q11"/>
  <c r="Q12"/>
  <c r="Q14"/>
  <c r="Q15"/>
  <c r="Q16"/>
  <c r="P8"/>
  <c r="P66"/>
  <c r="P11"/>
  <c r="P15"/>
  <c r="P16"/>
  <c r="P17"/>
  <c r="P10"/>
  <c r="P9"/>
  <c r="P65"/>
  <c r="P13" l="1"/>
  <c r="P68"/>
  <c r="P64"/>
  <c r="Q13"/>
  <c r="P63"/>
  <c r="L79" l="1"/>
  <c r="Q69"/>
  <c r="E9" i="4"/>
  <c r="C59" i="33"/>
  <c r="C76" i="4"/>
</calcChain>
</file>

<file path=xl/sharedStrings.xml><?xml version="1.0" encoding="utf-8"?>
<sst xmlns="http://schemas.openxmlformats.org/spreadsheetml/2006/main" count="1361" uniqueCount="561">
  <si>
    <t>(подпись)</t>
  </si>
  <si>
    <t>(расшифровка подписи)</t>
  </si>
  <si>
    <t>" _____ "  _______________  20___ г.</t>
  </si>
  <si>
    <t>Единица измерения: руб.</t>
  </si>
  <si>
    <t>по ОКЕИ</t>
  </si>
  <si>
    <t>Дата</t>
  </si>
  <si>
    <t>Наименование показателя</t>
  </si>
  <si>
    <t>из них:</t>
  </si>
  <si>
    <t>в том числе:</t>
  </si>
  <si>
    <t>Код строки</t>
  </si>
  <si>
    <t>всего</t>
  </si>
  <si>
    <t>X</t>
  </si>
  <si>
    <t>субсидии на осуществление капитальных вложений</t>
  </si>
  <si>
    <t>средства обязательного медицинского страхования</t>
  </si>
  <si>
    <t xml:space="preserve">в том числе: </t>
  </si>
  <si>
    <t>Год начала закупки</t>
  </si>
  <si>
    <t>0001</t>
  </si>
  <si>
    <t>Наименование расходов</t>
  </si>
  <si>
    <t>Количество работников, чел</t>
  </si>
  <si>
    <t>Количество дней</t>
  </si>
  <si>
    <t>Сумма, руб. (гр. 3 х гр. 4 х гр. 5)</t>
  </si>
  <si>
    <t>Итого:</t>
  </si>
  <si>
    <t>N 
п/п</t>
  </si>
  <si>
    <t>Средний размер выплаты на одного работника в день, руб.</t>
  </si>
  <si>
    <t>Численность работников, получающих пособие</t>
  </si>
  <si>
    <t>Количество выплат в год на одного работника</t>
  </si>
  <si>
    <t>Размер выплаты (пособия) в месяц, руб</t>
  </si>
  <si>
    <t>Наименование государственного внебюджетного фонда</t>
  </si>
  <si>
    <t>Размер базы для начисления страховых взносов, руб.</t>
  </si>
  <si>
    <t>Сумма взноса, руб.</t>
  </si>
  <si>
    <t>Страховые взносы в Пенсионный фонд Российской Федерации, всего</t>
  </si>
  <si>
    <t>1.1.</t>
  </si>
  <si>
    <t>в том числе: по ставке 22,0%</t>
  </si>
  <si>
    <t>1.2.</t>
  </si>
  <si>
    <t>по ставке 10,0%</t>
  </si>
  <si>
    <t>1.3.</t>
  </si>
  <si>
    <t>с применением пониженных тарифов взносов в Пенсионный фонд Российской Федерации для отдельных категорий плательщиков</t>
  </si>
  <si>
    <t>Страховые взносы в Фонд социального страхования Российской Федерации, всего</t>
  </si>
  <si>
    <t>2.1.</t>
  </si>
  <si>
    <t>в том числе: обязательное социальное страхование на случай временной нетрудоспособности и в связи с материнством по ставке 2,9%</t>
  </si>
  <si>
    <t>2.2.</t>
  </si>
  <si>
    <t>с применением ставки взносов в Фонд социального страхования Российской Федерации по ставке 0,0%</t>
  </si>
  <si>
    <t>2.3.</t>
  </si>
  <si>
    <t>обязательное социальное страхование от несчастных случаев на производстве и профессиональных заболеваний по ставке 0,2%</t>
  </si>
  <si>
    <t>2.4.</t>
  </si>
  <si>
    <t>обязательное социальное страхование от несчастных случаев на производстве и профессиональных заболеваний по ставке 0, ___ %*</t>
  </si>
  <si>
    <t>2.5.</t>
  </si>
  <si>
    <t>Страховые взносы в Федеральный фонд обязательного медицинского страхования, всего (по ставке 5,1%)</t>
  </si>
  <si>
    <t>Размер одной выплаты, руб</t>
  </si>
  <si>
    <t>Количество выплат в год</t>
  </si>
  <si>
    <t>Общая сумма выплат, руб (гр. 3 х гр. 4)</t>
  </si>
  <si>
    <t>Ставка налога, %</t>
  </si>
  <si>
    <t>Сумма исчисленного налога, подлежащего уплате, руб. (гр. 3 х гр. 4/100)</t>
  </si>
  <si>
    <t>Количество номеров</t>
  </si>
  <si>
    <t>Количество платежей в год</t>
  </si>
  <si>
    <t>Стоимость за единицу, руб</t>
  </si>
  <si>
    <t>Цена услуги перевозки, руб</t>
  </si>
  <si>
    <t>Сумма, руб (гр. 3 х гр.4)</t>
  </si>
  <si>
    <t>Размер потребления ресурсов</t>
  </si>
  <si>
    <t>Индексация, %</t>
  </si>
  <si>
    <t>Количество</t>
  </si>
  <si>
    <t>Ставка арендной платы</t>
  </si>
  <si>
    <t>Стоимость с учетом НДС, руб</t>
  </si>
  <si>
    <t>Объект</t>
  </si>
  <si>
    <t>Количество работ (услуг)</t>
  </si>
  <si>
    <t>Количество договоров</t>
  </si>
  <si>
    <t>Средняя стоимость, руб</t>
  </si>
  <si>
    <t>бюджет</t>
  </si>
  <si>
    <t>ОМС</t>
  </si>
  <si>
    <t>платные</t>
  </si>
  <si>
    <t>Руководители</t>
  </si>
  <si>
    <t>Врачи</t>
  </si>
  <si>
    <t>Средний медицинский персонал</t>
  </si>
  <si>
    <t>Младший медицинский персонал</t>
  </si>
  <si>
    <t>ИТОГО по разделу/подразделу</t>
  </si>
  <si>
    <t>Всего по учреждению</t>
  </si>
  <si>
    <t>Проверка</t>
  </si>
  <si>
    <t xml:space="preserve">1. Расчеты (обоснования) выплат персоналу (строка 210) </t>
  </si>
  <si>
    <t>N п/п</t>
  </si>
  <si>
    <t>Должность, группа должностей</t>
  </si>
  <si>
    <t>Установленная численность, единиц</t>
  </si>
  <si>
    <t>Ежемесячная надбавка к должностному окладу, %</t>
  </si>
  <si>
    <t>Районный коэффициент</t>
  </si>
  <si>
    <t>по должностному окладу</t>
  </si>
  <si>
    <t>по выплатам компенсационного характера</t>
  </si>
  <si>
    <t>по выплатам стимулирующего характера</t>
  </si>
  <si>
    <t>Код видов расходов 851</t>
  </si>
  <si>
    <t>Код видов расходов 852</t>
  </si>
  <si>
    <t>Проживание</t>
  </si>
  <si>
    <t>Суточные</t>
  </si>
  <si>
    <t>Тариф (с учетом НДС), руб.</t>
  </si>
  <si>
    <t>Код видов расходов 244</t>
  </si>
  <si>
    <t>По всем источникам финансирования</t>
  </si>
  <si>
    <t>Оказание услуг по централизованной охране и наблюдению за средствами тревожной сигнализации</t>
  </si>
  <si>
    <t>Оказание  услуг по аварийному обслуживанию  внутридомового инженерного оборудования, наружных сетей, канализации и водопровода</t>
  </si>
  <si>
    <t>Выполнение работ по техническому обслуживанию  лифтов</t>
  </si>
  <si>
    <t>Оказание услуг по вывозу и утилизации отходов (группа А и Б)</t>
  </si>
  <si>
    <t>Услуги по техническому обслуживанию газопроводов</t>
  </si>
  <si>
    <t>Услуги по очистке периметра кровли здания от снега и наледи</t>
  </si>
  <si>
    <t>Оказание услуг по техническому обслуживанию комплекса технических средств охраны на объектах</t>
  </si>
  <si>
    <t>Дератизационные работы</t>
  </si>
  <si>
    <t>Помещения учреждения</t>
  </si>
  <si>
    <t>2 лифта учреждения</t>
  </si>
  <si>
    <t>Кровля</t>
  </si>
  <si>
    <t>Оказание услуг по техническому обслуживанию систем АПС и систем оповещения о пожаре в зданиях</t>
  </si>
  <si>
    <t>На выполнение  работ по проверке огнезащитной  обработки (пропитке) деревянных конструкций чердачного помещения</t>
  </si>
  <si>
    <t>Оказание услуг по мониторингу пожарной сигнализации</t>
  </si>
  <si>
    <t>Оказание услуг по проверке  работоспособности  источников внутреннего противопожарного водопровода (пожарных кранов, основных рабочих и резервных пожарных насосных агрегатов, задвижек с электроприводом),  проведением замеров на водоотдачу, перемотку  пожарных рукавов на новую складку</t>
  </si>
  <si>
    <t>Оказание услуг по перезарядке огнетушителей (20 шт.)</t>
  </si>
  <si>
    <t>Оказание  услуг по энергетическому обследованию и составлению энергетического паспорта (энергоаудит)</t>
  </si>
  <si>
    <t>Услуги по модернизации  пожарной сигнализации с переносом настенных звуковых оповещателей</t>
  </si>
  <si>
    <t>Чердак учреждения</t>
  </si>
  <si>
    <t>Коммуникации</t>
  </si>
  <si>
    <t>огнетушители</t>
  </si>
  <si>
    <t>оборудование</t>
  </si>
  <si>
    <t>Источник финансового обеспечения: средства обязательного медицинского страхования</t>
  </si>
  <si>
    <t>Стоимость работ (услуг), руб.</t>
  </si>
  <si>
    <t xml:space="preserve">Источник финансового обеспечения: средства полученные от оказания услуг на платной основе и от иной приносящей доход деятельности </t>
  </si>
  <si>
    <t>Оказание услуг по техническому обслуживанию и ремонту медицинского оборудования</t>
  </si>
  <si>
    <t>Оказание услуг по  заправке и восстановлению картриджей</t>
  </si>
  <si>
    <t>Выполнение работ по техническому обслуживанию автомобилей</t>
  </si>
  <si>
    <t xml:space="preserve">Оказание услуг по за техническому обслуживанию систем вентиляции </t>
  </si>
  <si>
    <t>Расчеты (обоснования) расходов на оплату труда</t>
  </si>
  <si>
    <t>Налоговая база, руб.</t>
  </si>
  <si>
    <t>Оказание услуг по испытанию электрокабелей и проверке сопротивления изоляции</t>
  </si>
  <si>
    <t>Принтеры учреждения</t>
  </si>
  <si>
    <t>автомобили учреждения</t>
  </si>
  <si>
    <t>зарплат</t>
  </si>
  <si>
    <t xml:space="preserve">Главный врач </t>
  </si>
  <si>
    <t>Главный бухгалтер</t>
  </si>
  <si>
    <t>Х</t>
  </si>
  <si>
    <t>ИТОГО</t>
  </si>
  <si>
    <t>Проверка (не печатать)</t>
  </si>
  <si>
    <t xml:space="preserve">Проезд </t>
  </si>
  <si>
    <t>Темп роста, %</t>
  </si>
  <si>
    <t xml:space="preserve">Источник финансового обеспечения: средства бюджета </t>
  </si>
  <si>
    <t>11=4</t>
  </si>
  <si>
    <t>в т.ч.</t>
  </si>
  <si>
    <t xml:space="preserve">средства бюджета </t>
  </si>
  <si>
    <t>средства ФОМС</t>
  </si>
  <si>
    <t>средства от приносящей доход деятельности</t>
  </si>
  <si>
    <t xml:space="preserve">Код видов расходов </t>
  </si>
  <si>
    <t>0901</t>
  </si>
  <si>
    <t>0902</t>
  </si>
  <si>
    <t>0903</t>
  </si>
  <si>
    <t>0904</t>
  </si>
  <si>
    <t>0905</t>
  </si>
  <si>
    <t>0906</t>
  </si>
  <si>
    <t>0907</t>
  </si>
  <si>
    <t>0908</t>
  </si>
  <si>
    <t>0909</t>
  </si>
  <si>
    <t>Прочий персонал</t>
  </si>
  <si>
    <t>Раздел/ подраздел*</t>
  </si>
  <si>
    <t>Врачи**</t>
  </si>
  <si>
    <t>** включая работников, имеющих высшее фармацевтическое или иное высшее образование, предоставляющих медицинские услуги</t>
  </si>
  <si>
    <t>Воспитатели***</t>
  </si>
  <si>
    <t>*** для ГБУ РО Рязанский дом ребенка</t>
  </si>
  <si>
    <t>Категория персонала*</t>
  </si>
  <si>
    <t>* незаполненные разделы и категории скрыть (не удалять!!!)</t>
  </si>
  <si>
    <t>СМП</t>
  </si>
  <si>
    <t>ММП</t>
  </si>
  <si>
    <t>списочный состав</t>
  </si>
  <si>
    <t>внешние совместители</t>
  </si>
  <si>
    <t xml:space="preserve">2. Расчеты (обоснования) выплат персоналу при направлении в служебные командировки </t>
  </si>
  <si>
    <t>3. Расчета (обоснования) выплат персоналу по уходу за ребенком</t>
  </si>
  <si>
    <t>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t>
  </si>
  <si>
    <t>6. Расчет (обоснование) расходов на уплату налогов, сборов и иных платежей</t>
  </si>
  <si>
    <t>7. Расчет (обоснование) расходов на безвозмездные перечисления организациям</t>
  </si>
  <si>
    <t>8. Расчет (обоснование) прочих расходов (кроме расходов на закупку товаров, работ, услуг)</t>
  </si>
  <si>
    <t>9. Расчет (обоснование) расходов на оплату услуг связи</t>
  </si>
  <si>
    <t>10. Расчет (обоснование) расходов на оплату транспортных услуг</t>
  </si>
  <si>
    <t>11. Расчет (обоснование) расходов на оплату коммунальных услуг</t>
  </si>
  <si>
    <t>12. Расчет (обоснование) расходов на оплату аренды имущества</t>
  </si>
  <si>
    <t>14. Расчет (обоснование) расходов на оплату прочих работ, услуг</t>
  </si>
  <si>
    <t>Сумма, руб. (гр. 3×гр. 4)</t>
  </si>
  <si>
    <t>Стоимость услуги, руб.</t>
  </si>
  <si>
    <t>Сумма, руб. (гр. 4×гр. 5×гр. 6)</t>
  </si>
  <si>
    <t>Сумма, руб. (гр. 3×гр. 4×гр.5)</t>
  </si>
  <si>
    <t xml:space="preserve">  доходы от оказания услуг, работ</t>
  </si>
  <si>
    <t xml:space="preserve">  доходы от штрафов, пеней, иных сумм принудительного изъятия </t>
  </si>
  <si>
    <t xml:space="preserve">  из них:</t>
  </si>
  <si>
    <t>Код видов расходов  850</t>
  </si>
  <si>
    <t xml:space="preserve">Контракты, заключенные (закупки, размещенные) до начала очередного финансового года </t>
  </si>
  <si>
    <t>КОСГУ</t>
  </si>
  <si>
    <t>Предмет контракта</t>
  </si>
  <si>
    <t>Утверждаю</t>
  </si>
  <si>
    <t>(наименование  должности уполномоченного лица)</t>
  </si>
  <si>
    <t>КОДЫ</t>
  </si>
  <si>
    <t>по Сводному реестру</t>
  </si>
  <si>
    <t>глава по БК</t>
  </si>
  <si>
    <t>ИНН</t>
  </si>
  <si>
    <t>КПП</t>
  </si>
  <si>
    <t xml:space="preserve">Орган, осуществляющий </t>
  </si>
  <si>
    <t>функции и полномочия учредителя</t>
  </si>
  <si>
    <t>Учреждение</t>
  </si>
  <si>
    <t>Раздел 1. Поступления и выплаты</t>
  </si>
  <si>
    <t>за пределами планового периода</t>
  </si>
  <si>
    <t>субсидии на финансовое обеспечение выполнения государственного задания</t>
  </si>
  <si>
    <t>целевые субсидии</t>
  </si>
  <si>
    <t xml:space="preserve">средства от оказания услуг (выполнения работ) на платной основе и от иной приносящей доход деятельности </t>
  </si>
  <si>
    <t>х</t>
  </si>
  <si>
    <t>0002</t>
  </si>
  <si>
    <t>Доходы, всего:</t>
  </si>
  <si>
    <t xml:space="preserve">  доходы от собственности, всего</t>
  </si>
  <si>
    <t xml:space="preserve">  безвозмездные денежные поступления, всего</t>
  </si>
  <si>
    <t xml:space="preserve">  доходы от операций с активами, всего</t>
  </si>
  <si>
    <t>Расходы, всего:</t>
  </si>
  <si>
    <t xml:space="preserve">  на выплаты персоналу всего:</t>
  </si>
  <si>
    <t xml:space="preserve">  прочие доходы, всего</t>
  </si>
  <si>
    <t>оплата труда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</si>
  <si>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</si>
  <si>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</si>
  <si>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</si>
  <si>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 xml:space="preserve">  на иные выплаты работникам</t>
  </si>
  <si>
    <t xml:space="preserve">  в том числе: </t>
  </si>
  <si>
    <t>страховые взносы на обязательное социальное страхование в части выплат персоналу, подлежащих обложению страховыми взносами</t>
  </si>
  <si>
    <t xml:space="preserve">  на оплату труда стажеров</t>
  </si>
  <si>
    <t xml:space="preserve">  на иные выплаты гражданским лицам (денежное содержание)</t>
  </si>
  <si>
    <t xml:space="preserve">  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</si>
  <si>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</si>
  <si>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</si>
  <si>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</si>
  <si>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социальное обеспечение детей-сирот и детей, оставшихся без попечения родителей</t>
  </si>
  <si>
    <t xml:space="preserve">  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</si>
  <si>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</si>
  <si>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</si>
  <si>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 в том числе административных), пеней, иных платежей</t>
  </si>
  <si>
    <t>исполнение судебных актов Российской Федерации и мировых соглашений по возмещению вреда, причиненного в результате деятельности учреждений</t>
  </si>
  <si>
    <t>прочие выплаты (кроме выплат на закупку товаров, работ, услуг)</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</si>
  <si>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</si>
  <si>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</si>
  <si>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капитальные вложения в объекты государственной (муниципальной) собственности, всего</t>
  </si>
  <si>
    <t xml:space="preserve">  в том числе:</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</si>
  <si>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</si>
  <si>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государсвтенными (муниципальными) учреждениями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</si>
  <si>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</si>
  <si>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</si>
  <si>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</si>
  <si>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возврат в бюджет средств субсидии</t>
  </si>
  <si>
    <r>
      <t>от "__" __________ 20__ г.</t>
    </r>
    <r>
      <rPr>
        <vertAlign val="superscript"/>
        <sz val="14"/>
        <color theme="1"/>
        <rFont val="Times New Roman"/>
        <family val="1"/>
        <charset val="204"/>
      </rPr>
      <t>2</t>
    </r>
  </si>
  <si>
    <r>
      <t>Код по  бюджетной классификации Российской Федерации</t>
    </r>
    <r>
      <rPr>
        <vertAlign val="superscript"/>
        <sz val="11"/>
        <color theme="1"/>
        <rFont val="Times New Roman"/>
        <family val="1"/>
        <charset val="204"/>
      </rPr>
      <t>3</t>
    </r>
  </si>
  <si>
    <r>
      <t>Аналитический код</t>
    </r>
    <r>
      <rPr>
        <vertAlign val="superscript"/>
        <sz val="11"/>
        <color theme="1"/>
        <rFont val="Times New Roman"/>
        <family val="1"/>
        <charset val="204"/>
      </rPr>
      <t>4</t>
    </r>
  </si>
  <si>
    <r>
      <t>Остаток средств на начало текущего финансового года</t>
    </r>
    <r>
      <rPr>
        <vertAlign val="superscript"/>
        <sz val="11"/>
        <color theme="1"/>
        <rFont val="Times New Roman"/>
        <family val="1"/>
        <charset val="204"/>
      </rPr>
      <t>5</t>
    </r>
  </si>
  <si>
    <r>
      <t>Остаток средств на конец текущего финансового года</t>
    </r>
    <r>
      <rPr>
        <vertAlign val="superscript"/>
        <sz val="11"/>
        <color theme="1"/>
        <rFont val="Times New Roman"/>
        <family val="1"/>
        <charset val="204"/>
      </rPr>
      <t>5</t>
    </r>
  </si>
  <si>
    <r>
      <t xml:space="preserve">  прочие поступления, всего</t>
    </r>
    <r>
      <rPr>
        <vertAlign val="superscript"/>
        <sz val="11"/>
        <color theme="1"/>
        <rFont val="Times New Roman"/>
        <family val="1"/>
        <charset val="204"/>
      </rPr>
      <t>6</t>
    </r>
  </si>
  <si>
    <r>
      <t>расходы на закупку товаров, работ, услуг, всего</t>
    </r>
    <r>
      <rPr>
        <vertAlign val="superscript"/>
        <sz val="11"/>
        <color theme="1"/>
        <rFont val="Times New Roman"/>
        <family val="1"/>
        <charset val="204"/>
      </rPr>
      <t>7</t>
    </r>
  </si>
  <si>
    <r>
      <t>Выплаты, уменьшающие доход, всего</t>
    </r>
    <r>
      <rPr>
        <b/>
        <vertAlign val="superscript"/>
        <sz val="11"/>
        <color theme="1"/>
        <rFont val="Times New Roman"/>
        <family val="1"/>
        <charset val="204"/>
      </rPr>
      <t>8</t>
    </r>
  </si>
  <si>
    <r>
      <t>налог на прибыль</t>
    </r>
    <r>
      <rPr>
        <vertAlign val="superscript"/>
        <sz val="11"/>
        <color theme="1"/>
        <rFont val="Times New Roman"/>
        <family val="1"/>
        <charset val="204"/>
      </rPr>
      <t>8</t>
    </r>
  </si>
  <si>
    <r>
      <t>прочие налоги, уменьшающие доход</t>
    </r>
    <r>
      <rPr>
        <vertAlign val="superscript"/>
        <sz val="11"/>
        <color theme="1"/>
        <rFont val="Times New Roman"/>
        <family val="1"/>
        <charset val="204"/>
      </rPr>
      <t>8</t>
    </r>
  </si>
  <si>
    <r>
      <t>налог на добавленную стоимость</t>
    </r>
    <r>
      <rPr>
        <vertAlign val="superscript"/>
        <sz val="11"/>
        <color theme="1"/>
        <rFont val="Times New Roman"/>
        <family val="1"/>
        <charset val="204"/>
      </rPr>
      <t>8</t>
    </r>
  </si>
  <si>
    <r>
      <t>Прочие выплаты, всего</t>
    </r>
    <r>
      <rPr>
        <b/>
        <vertAlign val="superscript"/>
        <sz val="11"/>
        <color theme="1"/>
        <rFont val="Times New Roman"/>
        <family val="1"/>
        <charset val="204"/>
      </rPr>
      <t>9</t>
    </r>
  </si>
  <si>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</si>
  <si>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</si>
  <si>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</si>
  <si>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</si>
  <si>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</si>
  <si>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</si>
  <si>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</si>
  <si>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</si>
  <si>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</si>
  <si>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</si>
  <si>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</si>
  <si>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</si>
  <si>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(наименование  органа-учредителя)</t>
  </si>
  <si>
    <r>
      <t>2</t>
    </r>
    <r>
      <rPr>
        <sz val="8"/>
        <rFont val="Times New Roman"/>
        <family val="1"/>
        <charset val="204"/>
      </rPr>
      <t xml:space="preserve"> Указывается дата подписания Плана</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</si>
  <si>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t>
    </r>
  </si>
  <si>
    <r>
      <t>Раздел 2. Сведения по выплатам на закупки товаров, работ, услуг</t>
    </r>
    <r>
      <rPr>
        <b/>
        <vertAlign val="superscript"/>
        <sz val="14"/>
        <color theme="1"/>
        <rFont val="Times New Roman"/>
        <family val="1"/>
        <charset val="204"/>
      </rPr>
      <t xml:space="preserve">10 </t>
    </r>
  </si>
  <si>
    <t>№ п/п</t>
  </si>
  <si>
    <t>26000</t>
  </si>
  <si>
    <r>
      <t>Выплаты по расходам на закупку товаров, работ, услуг всего</t>
    </r>
    <r>
      <rPr>
        <b/>
        <vertAlign val="superscript"/>
        <sz val="11"/>
        <color theme="1"/>
        <rFont val="Times New Roman"/>
        <family val="1"/>
        <charset val="204"/>
      </rPr>
      <t>11</t>
    </r>
  </si>
  <si>
    <r>
      <t xml:space="preserve">по контрактам (договорам), заключенным до начала текущего финансового года без применения норм </t>
    </r>
    <r>
      <rPr>
        <sz val="11"/>
        <color rgb="FF106BBE"/>
        <rFont val="Times New Roman"/>
        <family val="1"/>
        <charset val="204"/>
      </rPr>
      <t>Федерального закона</t>
    </r>
    <r>
      <rPr>
        <sz val="11"/>
        <color theme="1"/>
        <rFont val="Times New Roman"/>
        <family val="1"/>
        <charset val="204"/>
      </rPr>
      <t xml:space="preserve">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t>
    </r>
    <r>
      <rPr>
        <sz val="11"/>
        <color rgb="FF106BBE"/>
        <rFont val="Times New Roman"/>
        <family val="1"/>
        <charset val="204"/>
      </rPr>
      <t>Федерального закона</t>
    </r>
    <r>
      <rPr>
        <sz val="11"/>
        <color theme="1"/>
        <rFont val="Times New Roman"/>
        <family val="1"/>
        <charset val="204"/>
      </rPr>
      <t xml:space="preserve">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1"/>
        <color rgb="FF106BBE"/>
        <rFont val="Times New Roman"/>
        <family val="1"/>
        <charset val="204"/>
      </rPr>
      <t>12</t>
    </r>
  </si>
  <si>
    <t>за счет субсидий, предоставляемых на финансовое обеспечение выполнения государственного (муниципального) задания</t>
  </si>
  <si>
    <t>за счет субсидий, предоставляемых в соответствии с абзацем вторым 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</si>
  <si>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</si>
  <si>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</si>
  <si>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t>
  </si>
  <si>
    <r>
      <t xml:space="preserve">по контрактам (договорам), планируемым к заключению в соответствующем финансовом году без применения норм </t>
    </r>
    <r>
      <rPr>
        <sz val="12"/>
        <color rgb="FF106BBE"/>
        <rFont val="Times New Roman CYR"/>
      </rPr>
      <t>Федерального закона</t>
    </r>
    <r>
      <rPr>
        <sz val="12"/>
        <color theme="1"/>
        <rFont val="Times New Roman CYR"/>
      </rPr>
      <t xml:space="preserve"> № 44-ФЗ и Федерального закона № 223-ФЗ</t>
    </r>
    <r>
      <rPr>
        <vertAlign val="superscript"/>
        <sz val="12"/>
        <color rgb="FF106BBE"/>
        <rFont val="Times New Roman CYR"/>
      </rPr>
      <t>12</t>
    </r>
  </si>
  <si>
    <r>
      <t xml:space="preserve">по контрактам (договорам), заключенным до начала текущего финансового года с учетом требований </t>
    </r>
    <r>
      <rPr>
        <sz val="12"/>
        <color rgb="FF106BBE"/>
        <rFont val="Times New Roman CYR"/>
      </rPr>
      <t>Федерального закона</t>
    </r>
    <r>
      <rPr>
        <sz val="12"/>
        <color theme="1"/>
        <rFont val="Times New Roman CYR"/>
      </rPr>
      <t xml:space="preserve"> № 44-ФЗ и </t>
    </r>
    <r>
      <rPr>
        <sz val="12"/>
        <color rgb="FF106BBE"/>
        <rFont val="Times New Roman CYR"/>
      </rPr>
      <t>Федерального закона</t>
    </r>
    <r>
      <rPr>
        <sz val="12"/>
        <color theme="1"/>
        <rFont val="Times New Roman CYR"/>
      </rPr>
      <t xml:space="preserve"> № 223-ФЗ</t>
    </r>
    <r>
      <rPr>
        <vertAlign val="superscript"/>
        <sz val="12"/>
        <color rgb="FF106BBE"/>
        <rFont val="Times New Roman CYR"/>
      </rPr>
      <t>13</t>
    </r>
  </si>
  <si>
    <r>
      <t xml:space="preserve">по контрактам (договорам), планируемым к заключению в соответствующем финансовом году с учетом требований </t>
    </r>
    <r>
      <rPr>
        <sz val="12"/>
        <color rgb="FF106BBE"/>
        <rFont val="Times New Roman CYR"/>
      </rPr>
      <t>Федерального закона</t>
    </r>
    <r>
      <rPr>
        <sz val="12"/>
        <color theme="1"/>
        <rFont val="Times New Roman CYR"/>
      </rPr>
      <t xml:space="preserve"> № 44-ФЗ и </t>
    </r>
    <r>
      <rPr>
        <sz val="12"/>
        <color rgb="FF106BBE"/>
        <rFont val="Times New Roman CYR"/>
      </rPr>
      <t>Федерального закона</t>
    </r>
    <r>
      <rPr>
        <sz val="12"/>
        <color theme="1"/>
        <rFont val="Times New Roman CYR"/>
      </rPr>
      <t xml:space="preserve"> № 223-ФЗ</t>
    </r>
    <r>
      <rPr>
        <vertAlign val="superscript"/>
        <sz val="12"/>
        <color rgb="FF106BBE"/>
        <rFont val="Times New Roman CYR"/>
      </rPr>
      <t>13</t>
    </r>
  </si>
  <si>
    <t>1.4.1.</t>
  </si>
  <si>
    <t>1.4.1.1.</t>
  </si>
  <si>
    <t>в соответствии с Федеральным законом № 44-ФЗ</t>
  </si>
  <si>
    <t>1.4.1.2.</t>
  </si>
  <si>
    <t>1.4.2.</t>
  </si>
  <si>
    <t>1.4.2.1</t>
  </si>
  <si>
    <r>
      <t xml:space="preserve">в соответствии с </t>
    </r>
    <r>
      <rPr>
        <sz val="12"/>
        <color rgb="FF106BBE"/>
        <rFont val="Times New Roman CYR"/>
      </rPr>
      <t>Федеральным законом</t>
    </r>
    <r>
      <rPr>
        <sz val="12"/>
        <color theme="1"/>
        <rFont val="Times New Roman CYR"/>
      </rPr>
      <t xml:space="preserve"> № 223-ФЗ</t>
    </r>
    <r>
      <rPr>
        <vertAlign val="superscript"/>
        <sz val="12"/>
        <color rgb="FF106BBE"/>
        <rFont val="Times New Roman CYR"/>
      </rPr>
      <t>14</t>
    </r>
  </si>
  <si>
    <t>1.4.2.2.</t>
  </si>
  <si>
    <t>1.4.3.</t>
  </si>
  <si>
    <r>
      <t>за счет субсидий, предоставляемых на осуществление капитальных вложений</t>
    </r>
    <r>
      <rPr>
        <vertAlign val="superscript"/>
        <sz val="12"/>
        <color theme="1"/>
        <rFont val="Times New Roman CYR"/>
        <charset val="204"/>
      </rPr>
      <t>15</t>
    </r>
  </si>
  <si>
    <t>1.4.4.</t>
  </si>
  <si>
    <t>1.4.4.1.</t>
  </si>
  <si>
    <t>1.4.4.2.</t>
  </si>
  <si>
    <t>1.4.5.</t>
  </si>
  <si>
    <t>1.4.5.2.</t>
  </si>
  <si>
    <t>1.4.5.1.</t>
  </si>
  <si>
    <t>в том числе по году начала закупки:</t>
  </si>
  <si>
    <t>2.</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</si>
  <si>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</si>
  <si>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</si>
  <si>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r>
      <t>10</t>
    </r>
    <r>
      <rPr>
        <sz val="10"/>
        <color theme="1"/>
        <rFont val="Times New Roman CYR"/>
      </rPr>
      <t xml:space="preserve"> В </t>
    </r>
    <r>
      <rPr>
        <sz val="10"/>
        <color rgb="FF106BBE"/>
        <rFont val="Times New Roman CYR"/>
      </rPr>
      <t>Разделе 2</t>
    </r>
    <r>
      <rPr>
        <sz val="10"/>
        <color theme="1"/>
        <rFont val="Times New Roman CYR"/>
      </rPr>
      <t xml:space="preserve"> "Сведения по выплатам на закупку товаров, работ, услуг" Плана детализируются показатели выплат по расходам на закупку товаров, работ, услуг, отраженные в </t>
    </r>
    <r>
      <rPr>
        <sz val="10"/>
        <color rgb="FF106BBE"/>
        <rFont val="Times New Roman CYR"/>
      </rPr>
      <t>строке 2600 Раздела 1</t>
    </r>
    <r>
      <rPr>
        <sz val="10"/>
        <color theme="1"/>
        <rFont val="Times New Roman CYR"/>
      </rPr>
      <t xml:space="preserve"> "Поступления и выплаты" Плана.</t>
    </r>
  </si>
  <si>
    <r>
      <t>11</t>
    </r>
    <r>
      <rPr>
        <sz val="10"/>
        <color theme="1"/>
        <rFont val="Times New Roman CYR"/>
      </rPr>
      <t xml:space="preserve"> Плановые показатели выплат на закупку товаров, работ, услуг по </t>
    </r>
    <r>
      <rPr>
        <sz val="10"/>
        <color rgb="FF106BBE"/>
        <rFont val="Times New Roman CYR"/>
      </rPr>
      <t>строке 26000 Раздела 2</t>
    </r>
    <r>
      <rPr>
        <sz val="10"/>
        <color theme="1"/>
        <rFont val="Times New Roman CYR"/>
      </rPr>
      <t xml:space="preserve">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t>
    </r>
    <r>
      <rPr>
        <sz val="10"/>
        <color rgb="FF106BBE"/>
        <rFont val="Times New Roman CYR"/>
      </rPr>
      <t>гражданским законодательством</t>
    </r>
    <r>
      <rPr>
        <sz val="10"/>
        <color theme="1"/>
        <rFont val="Times New Roman CYR"/>
      </rPr>
      <t xml:space="preserve"> Российской Федерации (</t>
    </r>
    <r>
      <rPr>
        <sz val="10"/>
        <color rgb="FF106BBE"/>
        <rFont val="Times New Roman CYR"/>
      </rPr>
      <t>строки 26100</t>
    </r>
    <r>
      <rPr>
        <sz val="10"/>
        <color theme="1"/>
        <rFont val="Times New Roman CYR"/>
      </rPr>
      <t xml:space="preserve"> и </t>
    </r>
    <r>
      <rPr>
        <sz val="10"/>
        <color rgb="FF106BBE"/>
        <rFont val="Times New Roman CYR"/>
      </rPr>
      <t>26200</t>
    </r>
    <r>
      <rPr>
        <sz val="10"/>
        <color theme="1"/>
        <rFont val="Times New Roman CYR"/>
      </rPr>
      <t xml:space="preserve">), а также по контрактам (договорам), заключаемым в соответствии с требованиями </t>
    </r>
    <r>
      <rPr>
        <sz val="10"/>
        <color rgb="FF106BBE"/>
        <rFont val="Times New Roman CYR"/>
      </rPr>
      <t>законодательства</t>
    </r>
    <r>
      <rPr>
        <sz val="10"/>
        <color theme="1"/>
        <rFont val="Times New Roman CYR"/>
      </rPr>
      <t xml:space="preserve">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t>
    </r>
    <r>
      <rPr>
        <sz val="10"/>
        <color rgb="FF106BBE"/>
        <rFont val="Times New Roman CYR"/>
      </rPr>
      <t>строке 2600 Раздела 1</t>
    </r>
    <r>
      <rPr>
        <sz val="10"/>
        <color theme="1"/>
        <rFont val="Times New Roman CYR"/>
      </rPr>
      <t xml:space="preserve"> "Поступления и выплаты" Плана.</t>
    </r>
  </si>
  <si>
    <r>
      <t>14</t>
    </r>
    <r>
      <rPr>
        <sz val="10"/>
        <color theme="1"/>
        <rFont val="Times New Roman CYR"/>
      </rPr>
      <t xml:space="preserve"> Государственным (муниципальным) бюджетным учреждением показатель не формируется.</t>
    </r>
  </si>
  <si>
    <r>
      <t>16</t>
    </r>
    <r>
      <rPr>
        <sz val="10"/>
        <color theme="1"/>
        <rFont val="Times New Roman CYR"/>
      </rPr>
      <t xml:space="preserve"> Плановые показатели выплат на закупку товаров, работ, услуг по </t>
    </r>
    <r>
      <rPr>
        <sz val="10"/>
        <color rgb="FF106BBE"/>
        <rFont val="Times New Roman CYR"/>
      </rPr>
      <t>строке 26500</t>
    </r>
    <r>
      <rPr>
        <sz val="10"/>
        <color theme="1"/>
        <rFont val="Times New Roman CYR"/>
      </rPr>
      <t xml:space="preserve"> государственного (муниципального) бюджетного учреждения должен быть не менее суммы показателей </t>
    </r>
    <r>
      <rPr>
        <sz val="10"/>
        <color rgb="FF106BBE"/>
        <rFont val="Times New Roman CYR"/>
      </rPr>
      <t>строк 26410</t>
    </r>
    <r>
      <rPr>
        <sz val="10"/>
        <color theme="1"/>
        <rFont val="Times New Roman CYR"/>
      </rPr>
      <t xml:space="preserve">, </t>
    </r>
    <r>
      <rPr>
        <sz val="10"/>
        <color rgb="FF106BBE"/>
        <rFont val="Times New Roman CYR"/>
      </rPr>
      <t>26420</t>
    </r>
    <r>
      <rPr>
        <sz val="10"/>
        <color theme="1"/>
        <rFont val="Times New Roman CYR"/>
      </rPr>
      <t xml:space="preserve">, </t>
    </r>
    <r>
      <rPr>
        <sz val="10"/>
        <color rgb="FF106BBE"/>
        <rFont val="Times New Roman CYR"/>
      </rPr>
      <t>26430</t>
    </r>
    <r>
      <rPr>
        <sz val="10"/>
        <color theme="1"/>
        <rFont val="Times New Roman CYR"/>
      </rPr>
      <t xml:space="preserve">, </t>
    </r>
    <r>
      <rPr>
        <sz val="10"/>
        <color rgb="FF106BBE"/>
        <rFont val="Times New Roman CYR"/>
      </rPr>
      <t>26440</t>
    </r>
    <r>
      <rPr>
        <sz val="10"/>
        <color theme="1"/>
        <rFont val="Times New Roman CYR"/>
      </rPr>
      <t xml:space="preserve"> по соответствующей графе, государственного (муниципального) автономного учреждения - не менее показателя строки 26430 по соответствующей графе.</t>
    </r>
  </si>
  <si>
    <t>15 Указывается сумма закупок товаров, работ, услуг, осуществляемых в соответствии с Федеральным законом № 44-ФЗ.</t>
  </si>
  <si>
    <r>
      <t>12</t>
    </r>
    <r>
      <rPr>
        <sz val="10"/>
        <color theme="1"/>
        <rFont val="Times New Roman CYR"/>
      </rPr>
      <t xml:space="preserve"> Указывается сумма договоров (контрактах) о закупках товаров, работ, услуг, заключенных без учета требований </t>
    </r>
    <r>
      <rPr>
        <sz val="10"/>
        <color rgb="FF106BBE"/>
        <rFont val="Times New Roman CYR"/>
      </rPr>
      <t>Федерального закона</t>
    </r>
    <r>
      <rPr>
        <sz val="10"/>
        <color theme="1"/>
        <rFont val="Times New Roman CYR"/>
      </rPr>
      <t xml:space="preserve"> № 44-ФЗ и </t>
    </r>
    <r>
      <rPr>
        <sz val="10"/>
        <color rgb="FF106BBE"/>
        <rFont val="Times New Roman CYR"/>
      </rPr>
      <t>Федерального закона</t>
    </r>
    <r>
      <rPr>
        <sz val="10"/>
        <color theme="1"/>
        <rFont val="Times New Roman CYR"/>
      </rPr>
      <t xml:space="preserve"> № 223-ФЗ, в случаях предусмотренных указанными федеральными законами.</t>
    </r>
  </si>
  <si>
    <r>
      <t>13</t>
    </r>
    <r>
      <rPr>
        <sz val="10"/>
        <color theme="1"/>
        <rFont val="Times New Roman CYR"/>
      </rPr>
      <t xml:space="preserve"> Указывается сумма закупок товаров, работ, услуг, осуществляемых в соответствии с </t>
    </r>
    <r>
      <rPr>
        <sz val="10"/>
        <color rgb="FF106BBE"/>
        <rFont val="Times New Roman CYR"/>
      </rPr>
      <t>Федеральным законом</t>
    </r>
    <r>
      <rPr>
        <sz val="10"/>
        <color theme="1"/>
        <rFont val="Times New Roman CYR"/>
      </rPr>
      <t xml:space="preserve"> № 44-ФЗ и </t>
    </r>
    <r>
      <rPr>
        <sz val="10"/>
        <color rgb="FF106BBE"/>
        <rFont val="Times New Roman CYR"/>
      </rPr>
      <t>Федеральным законом</t>
    </r>
    <r>
      <rPr>
        <sz val="10"/>
        <color theme="1"/>
        <rFont val="Times New Roman CYR"/>
      </rPr>
      <t xml:space="preserve"> № 223-ФЗ.</t>
    </r>
  </si>
  <si>
    <t>Раздел 3. Показатели планового фонда оплаты труда на текущий финансовый год</t>
  </si>
  <si>
    <t xml:space="preserve">Средняя численность работников, человек </t>
  </si>
  <si>
    <t xml:space="preserve">Фонд начисленной ЗП работников, руб. </t>
  </si>
  <si>
    <t xml:space="preserve">Компенсация по оплате жилых помещений и коммунальных услуг отдельным категориям, руб. </t>
  </si>
  <si>
    <t>Среднемесячный размер заработной платы за 2019 год, руб.</t>
  </si>
  <si>
    <t>Среднемесячный размер заработной платы на 2020 год, руб.</t>
  </si>
  <si>
    <t>Среднемесячный размер заработной платы на одного работника, руб.</t>
  </si>
  <si>
    <t>Фонд заработной платы в год, руб. (гр. 3 х гр. 4 х 12)</t>
  </si>
  <si>
    <t>Детализация раздела 1</t>
  </si>
  <si>
    <t>руководители</t>
  </si>
  <si>
    <t>медицинский персонал</t>
  </si>
  <si>
    <t>прочий персонал</t>
  </si>
  <si>
    <t>преподаватели</t>
  </si>
  <si>
    <t>иные педагогические работники</t>
  </si>
  <si>
    <t>учебно-вспомогательный персонал</t>
  </si>
  <si>
    <t>воспитатели</t>
  </si>
  <si>
    <t xml:space="preserve">Начисления на выплаты по оплате труда, руб. </t>
  </si>
  <si>
    <t>средства бюджета</t>
  </si>
  <si>
    <t>оплата сверхплановых объемов помощи</t>
  </si>
  <si>
    <t>средства нормированного страхового запаса</t>
  </si>
  <si>
    <t>плановое финансовое обеспчение</t>
  </si>
  <si>
    <t>возмещение за медицинскую помощь, оказанную гражданам, застрахованным на территории другого субъекта РФ</t>
  </si>
  <si>
    <t>Заместитель министра здравоохранения Рязанской области</t>
  </si>
  <si>
    <t>И.А. Петина</t>
  </si>
  <si>
    <t>Министерство здравоохранения Рязанской области</t>
  </si>
  <si>
    <t>План финансово-хозяйственной деятельности на 2020 г.</t>
  </si>
  <si>
    <r>
      <t>(на 2020 г. и плановый период 2021 и 2022 годов)</t>
    </r>
    <r>
      <rPr>
        <b/>
        <vertAlign val="superscript"/>
        <sz val="14"/>
        <color theme="1"/>
        <rFont val="Times New Roman"/>
        <family val="1"/>
        <charset val="204"/>
      </rPr>
      <t>1</t>
    </r>
  </si>
  <si>
    <t>ГБУ РО "Рязанская межрайонная больница"</t>
  </si>
  <si>
    <t>ГБУ РО "Рязанская МРБ"</t>
  </si>
  <si>
    <t>на 2020 г. текущий финансовый год</t>
  </si>
  <si>
    <t>на 2021 г. первый год планового перида</t>
  </si>
  <si>
    <t>на 2022 г. второй год планового перида</t>
  </si>
  <si>
    <t>доходы от сдачи части помещений в аренду</t>
  </si>
  <si>
    <t>доходы от оказания платных услуг</t>
  </si>
  <si>
    <t>доход от оказания медицинской помощи женщинам в период беременности и родов</t>
  </si>
  <si>
    <t>льготное обеспечение беременных</t>
  </si>
  <si>
    <t>социальные пособия и компенсации персоналу в денежной форме</t>
  </si>
  <si>
    <t>компенсации взамен молока сотрудникам, работа которых связана с вредными условиями труда</t>
  </si>
  <si>
    <t>безвозмездные перечисления организациям</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</si>
  <si>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</si>
  <si>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</si>
  <si>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</si>
  <si>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</si>
  <si>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</si>
  <si>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</si>
  <si>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</si>
  <si>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страхование</t>
  </si>
  <si>
    <t>увеличение стоимости материальных запасов</t>
  </si>
  <si>
    <t>увеличение стоимости неисключительных прав на результаты интеллектуальной деятельности с определенным сроком полезного использования</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</si>
  <si>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2"/>
        <rFont val="Times New Roman CYR"/>
      </rPr>
      <t>16</t>
    </r>
  </si>
  <si>
    <t>Код видов расходов: 119</t>
  </si>
  <si>
    <t>5. Расчеты (обоснования) расходов на социальные и иные выплаты населению</t>
  </si>
  <si>
    <t>Выплаты в соответствии с Постановлением Правительства Рязанской области от 11.06.2014 г. № 158 "О мере социальной поддержки обучающихся на условиях договора о целевом обучении"</t>
  </si>
  <si>
    <t>1000,00х9 человек</t>
  </si>
  <si>
    <t>Выплаты в соответствии с законом Рязанской области от 13.09.2006 № 101-ОЗ  "О предоставлении компенсаций по оплате жилых помещений и коммунальных услуг отдельным категориям специалистов в сельской местности и рабочих поселках (поселках городского типа)" - работающим</t>
  </si>
  <si>
    <t>198 чел.</t>
  </si>
  <si>
    <t>Выплаты в соответствии с законом Рязанской области от 13.09.2006 № 101-ОЗ  "О предоставлении компенсаций по оплате жилых помещений и коммунальных услуг отдельным категориям специалистов в сельской местности и рабочих поселках (поселках городского типа)" - неработающим</t>
  </si>
  <si>
    <t>75 чел.</t>
  </si>
  <si>
    <t>Код видов расходов: 112, 321</t>
  </si>
  <si>
    <t>Налог на землю</t>
  </si>
  <si>
    <t>Транспортный налог</t>
  </si>
  <si>
    <t>Код видов расходов: 853</t>
  </si>
  <si>
    <t>Взносы в Рязанскую региональную общественную организацию "Врачебная палата"</t>
  </si>
  <si>
    <t>Код видов расходов: 852</t>
  </si>
  <si>
    <t>Оплата госпошлины за пеоформление лицензии</t>
  </si>
  <si>
    <t>Оплата госпошлины за регистрацию ТС</t>
  </si>
  <si>
    <t>Оплата штрафов административных правонарушений</t>
  </si>
  <si>
    <t>Оплата штрафов страховым компаниям</t>
  </si>
  <si>
    <t>Пени по договорам за просрочку сроков оплаты по коммунальным услугам</t>
  </si>
  <si>
    <t>Код видов расходов: 244</t>
  </si>
  <si>
    <t>Городская телефонная связь</t>
  </si>
  <si>
    <t>Мобильная связь</t>
  </si>
  <si>
    <t>Междугородняя телефонная связь</t>
  </si>
  <si>
    <t>Интернет</t>
  </si>
  <si>
    <t>13 объектов</t>
  </si>
  <si>
    <t>Услуги почтовой связи, пересылка внутренней корреспонденции</t>
  </si>
  <si>
    <t>400 шт.</t>
  </si>
  <si>
    <t xml:space="preserve">Код видов расходов: 244 </t>
  </si>
  <si>
    <t>Газоснабжение</t>
  </si>
  <si>
    <t>Электроснабжение</t>
  </si>
  <si>
    <t>Теплоснабжение</t>
  </si>
  <si>
    <t>Водоснабжение и водоотведение</t>
  </si>
  <si>
    <t>Аренда пос. Учхоз Стенькино (ФАП)</t>
  </si>
  <si>
    <t>78,80 кв. м.</t>
  </si>
  <si>
    <t>13. 1 Расчет (обоснование) расходов на оплату работ, услуг по содержанию имущества</t>
  </si>
  <si>
    <t>Оказание услуг по ремонту и техническому обслуживанию изделий медицинской техники и медицинского оборудования</t>
  </si>
  <si>
    <t>изделия медицинской техники, медоборудование</t>
  </si>
  <si>
    <t>Оказание услуг по круглосуточному и техническому обслуживанию и планово-предупредительному ремонту системы пожарной сигнализации и системы речевого оповещения и управления эвакуацией</t>
  </si>
  <si>
    <t>система пожарной сигнализации и система речевого оповещения в поликлинике</t>
  </si>
  <si>
    <t>Оказание услуг по обслуживанию станций пожарного мониторинга</t>
  </si>
  <si>
    <t>2 объекта</t>
  </si>
  <si>
    <t>Оказание услуг по сопровождению аппаратно-программного комплекса автоматизированной навигационной системы управления и контроля за работой автотранспорта (ГЛОНАСС/GPS)</t>
  </si>
  <si>
    <t>автомобили СМП</t>
  </si>
  <si>
    <t>Оказание услуг по стерилизации паровым методом (биксы, халаты) и дезинфекции постельных принадлежностей</t>
  </si>
  <si>
    <t>Рязанская МРБ, структурные подразделения</t>
  </si>
  <si>
    <t>Оказание услуг по техническому обслуживанию и ремонту лифтового оборудования и системы диспетчерского контроля за работой лифта больничного здания стационарного отделения УБ п. Мурмино</t>
  </si>
  <si>
    <t>Участковая больница п.Мурмино (стационарное отделение)</t>
  </si>
  <si>
    <t>Оказание услуг по техническому обслуживанию средств охраны и тревожной сигнализации</t>
  </si>
  <si>
    <t>Захаровская РБ, Мурминская УБ, Искровская врач. амбулатория, Рязанская МРБ</t>
  </si>
  <si>
    <t>Оказание услуг по обслуживанию автоматики безопасности газового оборудования</t>
  </si>
  <si>
    <t>Рязанская МРБ+19 структурных подразделений</t>
  </si>
  <si>
    <t>Оказание услуг по обслуживанию комплекса по измерению газа в воздухе газовой котельной</t>
  </si>
  <si>
    <t>Рязанская ЦРБ+ структурные подразделения</t>
  </si>
  <si>
    <t>Оказание услуг по обслуживанию газопроводов и газового оборудования</t>
  </si>
  <si>
    <t>Оказание услуг по заправке и восстановлению картриджей</t>
  </si>
  <si>
    <t>картриджи для МФУ</t>
  </si>
  <si>
    <t>Оказание  услуг по метрологической поверке средств измерений</t>
  </si>
  <si>
    <t>комплекс работ</t>
  </si>
  <si>
    <t>Оказание  услуг по стирке белья</t>
  </si>
  <si>
    <t>комплекс услуг</t>
  </si>
  <si>
    <t>Оказание услуг по ремонту  автомобилей СМП</t>
  </si>
  <si>
    <t>Оказание  услуг по проведению испытаний электроустановок</t>
  </si>
  <si>
    <t>Рязанская МРБ, структурные подразделения (всего 12 объектов)</t>
  </si>
  <si>
    <t>Оказание услуг по проверке дымоходов и вентиляционных каналов</t>
  </si>
  <si>
    <t>Рязанская МРБ, структурные подразделения (всего 32 объекта)</t>
  </si>
  <si>
    <t>Оказание  услуг по огнезащитной обработке деревянных конструкций</t>
  </si>
  <si>
    <t>Рязанская МРБ, структурные подразделения (всего 1500 кв.м.)</t>
  </si>
  <si>
    <t>Оказание  услуг по диагностике вентиляционных систем</t>
  </si>
  <si>
    <t>Рязанская МРБ, амбулатория с.Поляны, РБ с.Захарово</t>
  </si>
  <si>
    <t xml:space="preserve">Оказание  услуг по сопровождение «1С: Зарплата и кадры бюджетного учреждения8» и «1С-Парус. Интеграция с федеральным  сервисом АХД для ПП  1СС; Предприятие 8» + переход на редакцию 3.0 </t>
  </si>
  <si>
    <t>Оказание услуг  по сопровождению установленного Электронного периодического справочника «Система Гарант»</t>
  </si>
  <si>
    <t xml:space="preserve">Оказание услуг по охране помещений с НЛС </t>
  </si>
  <si>
    <t>Оказание услуг по изготовлению квалифицированных сертификатов ключей ЭЦП для выписки больничных листов</t>
  </si>
  <si>
    <t xml:space="preserve"> Оказание услуг по техническому обслуживанию администрированию официального сайта организации</t>
  </si>
  <si>
    <t>Оказание услуг по  доставке наркотических средств и психотропных веществ</t>
  </si>
  <si>
    <t>Оказание услуг по вывозу, приёму на бессрочное хранение, переработку и уничтожение отходов класса "Б"</t>
  </si>
  <si>
    <t>Оказание услуг по лабораторным исследованиям (ФБУЗ, Бюро СМЭ, Консультативно-диагностический центр, НП ЦВККЛС, Кожвендиспансер)</t>
  </si>
  <si>
    <t>Оказание услуг по уничтожению наркотических средств</t>
  </si>
  <si>
    <t>Запрос статистической информации о среднемесячной потребительской цене на молоко «Рязаньстат»</t>
  </si>
  <si>
    <t>Оказание услуг по изготовлению экстемпоральных лекарственных препаратов с последующей поставкой</t>
  </si>
  <si>
    <t>Оказание услуг по патологоанатомическому исследованию биопсийного и операционного материала</t>
  </si>
  <si>
    <t>Обучение по электробезопасности (проверка знаний норм и правил работы в электроустановках) (3 человека)</t>
  </si>
  <si>
    <t>Обучение ответственных на объектах газопотребления и газораспределения Б.7.1. (7 человек)</t>
  </si>
  <si>
    <t>Обучение общим требованиям промышленной безопасности А.1 (7 человек)</t>
  </si>
  <si>
    <t>Обучение сотрудников по охране труда (3 человека)</t>
  </si>
  <si>
    <t>Обучение водителей по безопасности дорожного движения (20 человек)</t>
  </si>
  <si>
    <t>Обучение операторов газовых котельных (обслуживание водогрейных котлов с температурой нагрева воды до 115С (388К) и паровых котлов с давлением пара до 0,07МПа, работающих на жидком и газообразном топливе\, а так же ответственных за обеспечение безопасной эксплуатации сетей газопотребления общественных и административных зданий (38 человек)</t>
  </si>
  <si>
    <t xml:space="preserve">Оказание услуг по нанесению покрытия на зубные коронки </t>
  </si>
  <si>
    <t>Оказание услуг по организации транспортных перевозок (транспортировка пациентов, страдающих хронической почечной недостаточностью от места их фактического проживания до места получения амбулаторного гемодиализа и после его проведения)</t>
  </si>
  <si>
    <t>Оказание услуг обязательного страхования гражданской ответственности владельцев транспортных средств (25 транспортных средств, подлежащих страхованию в 2020 году)</t>
  </si>
  <si>
    <t>Оказание услуг по страхованию опасных объектов (страхование лифта)</t>
  </si>
  <si>
    <t>65,00р./шт.</t>
  </si>
  <si>
    <t>1,53р./шт.</t>
  </si>
  <si>
    <t>35,0р./шт.</t>
  </si>
  <si>
    <t>30,0р./упак.</t>
  </si>
  <si>
    <t>255,0р./ед.</t>
  </si>
  <si>
    <t>800,0р./упак.</t>
  </si>
  <si>
    <t>35,0р./ед.</t>
  </si>
  <si>
    <t>658упак.</t>
  </si>
  <si>
    <t>152,0р./упак.</t>
  </si>
  <si>
    <t>182 ед.</t>
  </si>
  <si>
    <t>1099,0р./ед.</t>
  </si>
  <si>
    <t>210,0р./шт.</t>
  </si>
  <si>
    <t>387 л</t>
  </si>
  <si>
    <t>155,0р./л.</t>
  </si>
  <si>
    <t xml:space="preserve">7 шт. </t>
  </si>
  <si>
    <t>7857,0р./комп.</t>
  </si>
  <si>
    <t>54 шт.</t>
  </si>
  <si>
    <t>552,00р./шт.</t>
  </si>
  <si>
    <t>ед.</t>
  </si>
  <si>
    <t>25,64р./упак.</t>
  </si>
  <si>
    <t>1430,32р./ед.</t>
  </si>
  <si>
    <t>15 кг</t>
  </si>
  <si>
    <t>1333,33р./ед.</t>
  </si>
  <si>
    <t>91 ед. (флак., банки)</t>
  </si>
  <si>
    <t>502,0р./ед.</t>
  </si>
  <si>
    <t>10000 шт.</t>
  </si>
  <si>
    <t>10р./шт.</t>
  </si>
  <si>
    <t>Поставка продуктов питания для круглосуточных стационаров</t>
  </si>
  <si>
    <t>Услуги по вывозу, приёму на бессрочное хранение, переработку и уничтожение отходов класса "Б"</t>
  </si>
  <si>
    <t>Водоснабжение (холодное и горячее) и водоотведение</t>
  </si>
  <si>
    <t>Телефонная городская связь</t>
  </si>
  <si>
    <t>Бензин АИ-92</t>
  </si>
  <si>
    <t>Оказание услуг по техническому обслуживанию и ремонту лифтового оборудования и системы диспетчерского контроля за работой лифта</t>
  </si>
  <si>
    <t>Оказание услуг по передаче срочных неисключительных прав на программное обеспечение "Антивирус Касперского"</t>
  </si>
  <si>
    <t>Оказание услуг на передачу срочных неисключительных имущественных прав (лицензии) на использование ПП "Астрал-Отчёт"</t>
  </si>
  <si>
    <t>18. Расчет (обоснование) расходов на увеличение стоимости неисключительных прав на результаты</t>
  </si>
  <si>
    <t>интеллектуальной деятельности с определенным сроком полезного использования</t>
  </si>
  <si>
    <t>15. Расчет (обоснование) расходов на оплату страхования</t>
  </si>
  <si>
    <t>16. Расчет (обоснование) расходов на приобретение основных средств</t>
  </si>
  <si>
    <t>17. Расчет (обоснование) расходов на приобретение материальных запасов</t>
  </si>
  <si>
    <t>И.Ф. Филина</t>
  </si>
  <si>
    <t>А.С. Тимакина</t>
  </si>
  <si>
    <t>Л.Ю. Богданова</t>
  </si>
  <si>
    <t>Начальник планово-экономического отдела</t>
  </si>
  <si>
    <t>163399 шт.</t>
  </si>
  <si>
    <t>880 шт. (пачек)</t>
  </si>
  <si>
    <t>500,0р./ед.</t>
  </si>
  <si>
    <t>360 ед. (банки, флак.)</t>
  </si>
  <si>
    <t>3900 упак.</t>
  </si>
  <si>
    <t>доход от оказания платных услуг</t>
  </si>
  <si>
    <t>увеличение остатков денежных средств за счет возврата дебиторской задолженности прошлых лет</t>
  </si>
  <si>
    <t xml:space="preserve">Детализация остатков  и поступлений </t>
  </si>
  <si>
    <t>на 2020-2022 гг.</t>
  </si>
  <si>
    <t>компенсация взамен молока сотрудникам, работа которых связана с вредными условиями труда</t>
  </si>
  <si>
    <t>арендная плата за пользованием имуществом</t>
  </si>
  <si>
    <t>Сумма, руб.</t>
  </si>
  <si>
    <t>Оказание услуг на передачу срочных неисключительных имущественных прав (лицензии) на использование ПП "Астрал-Отчёт" - 1 рабочее место</t>
  </si>
  <si>
    <t>Оказание услуг по передаче срочных неисключительных прав на программное обеспечение "Антивирус Касперского" - на 60 рабочих мест</t>
  </si>
  <si>
    <t>573,98р./упак.</t>
  </si>
  <si>
    <t>Холодильник фармацевтический (для амбулаторий и ФАП взамен вышедших из строя)</t>
  </si>
  <si>
    <t>612У8512</t>
  </si>
  <si>
    <t>2.1.1.</t>
  </si>
  <si>
    <t>2.1.2.</t>
  </si>
  <si>
    <t>2.1.3.</t>
  </si>
  <si>
    <t>2.1.4.</t>
  </si>
  <si>
    <t>2.1.5.</t>
  </si>
  <si>
    <t>2.1.6.</t>
  </si>
  <si>
    <t>2.1.8.</t>
  </si>
  <si>
    <t>2.1.9.</t>
  </si>
  <si>
    <t>2.1.7.</t>
  </si>
  <si>
    <t>2.1.10.</t>
  </si>
  <si>
    <t>Оказание услуг по организации транспортных перевозок (транспортировка пациентов, страдающих хронической почечной недостаточностью от места их фактического проживания до места получения амбулаторного гемодиализа и после его проведения) 10 чел.х145 проц./год = 1450 транспортировок</t>
  </si>
  <si>
    <t xml:space="preserve">Количество услуг </t>
  </si>
  <si>
    <t>304 ед. (шт., упак., короб.)</t>
  </si>
  <si>
    <t>670 упак.</t>
  </si>
  <si>
    <t>392 ед. (флак., упак., шт.)</t>
  </si>
  <si>
    <t>5000 упак.</t>
  </si>
  <si>
    <t>2857 шт.</t>
  </si>
  <si>
    <t>8800 шт.</t>
  </si>
  <si>
    <t>45,45р./шт.</t>
  </si>
  <si>
    <t>6153 шт.</t>
  </si>
  <si>
    <t>436 упак.</t>
  </si>
  <si>
    <t>прочие выплаты персоналу, в том числе компенсационного характера:</t>
  </si>
  <si>
    <t>Поставка лекарственных средств (в том числе наркотических и сильнодействующих) - для организации бесперебойной работы круглосуточных стационаров и стационаров с дневным пребыванием</t>
  </si>
  <si>
    <t>Поставка запчастей для автомобилей (в т.ч. аккумуляторов автомобильных) - замена деталей, без которых автомобиль СМП не может осуществлять свою основную функцию</t>
  </si>
  <si>
    <t>Поставка бумаги офисной и писчей, канцелярских принадлежностей - для организации документооборота</t>
  </si>
  <si>
    <t>Поставка кожных антисептиков - для соблюдения санитарно-эпидеомилогического режима при проведении медицинских манипуляций</t>
  </si>
  <si>
    <t>Поставка горюче-смазочных материалов (бензин АИ-92, АИ-95, солярка) - для организации бесперебойной работы при оказании скорой медицинской помощи; бесперебойной работы флююрографа на базе шасси "Камаз"</t>
  </si>
  <si>
    <t>Поставка продуктов питания - для организации бесперебойной работы круглосуточных стационаров</t>
  </si>
  <si>
    <t>Поставка дезсредств - для соблюдения санитарно-эпидеомилогического режима при оказании медицинской помощи</t>
  </si>
  <si>
    <t>Поставка салфеток спиртовых - для соблюдения санитарно-эпидемиологического режима при проведении медицинских манипуляций</t>
  </si>
  <si>
    <t>Поставка перчаток медицинских - для профилактики инфекций, связанных с оказанием медицинской помощи, в медицинских организациях; для соблюдения санитарно-эпидемиологического режима</t>
  </si>
  <si>
    <t>Поставка шин автомобильных - для обеспечения бесперебойной работы парка автотранспорта СМП</t>
  </si>
  <si>
    <t>Поставка масел и жидкостей автомобильных (тосол, масла моторные, антифриз, тормозная жидкость) - для обеспечения бесперебойной работы парка автотранспорта СМП</t>
  </si>
  <si>
    <t>Тонометр (взрослый; с детской манжетой) в целях обновления основных фондов</t>
  </si>
  <si>
    <t>Поставка наборов медицинских - для оказания медицинской помощи с учётом стандартов медицинской помощи и в соответствии с порядками оказания медицинской помощи</t>
  </si>
  <si>
    <t>Поставка расходных материалов для ретгендиагностики (пленка ретнгеновская, фиксаж, проявитель) - для оказания медицинской помощи с учётом стандартов медицинской помощи и в соответствии с порядками оказания медицинской помощи</t>
  </si>
  <si>
    <t>Поставка перевязочных материалов (вата, бинты, марля) - для оказания медицинской помощи с учётом стандартов медицинской помощи и в соответствии с порядками оказания медицинской помощи</t>
  </si>
  <si>
    <t>Поставка материалов стоматологических - - для оказания медицинской помощи с учётом стандартов медицинской помощи и в соответствии с порядками оказания медицинской помощи</t>
  </si>
  <si>
    <t>Поставка тест-систем, тест-полосок для лаборатории, тропониновые тесты, тесты для выявления антител к ВИЧ 1/2, тест-системы для определения 10 видов наркотиков - для оказания медицинской помощи с учётом стандартов медицинской помощи и в соответствии с порядками оказания медицинской помощи</t>
  </si>
  <si>
    <t>Поставка бумаги для ЭКГ и УЗИ-диагностики - для оказания медицинской помощи с учётом стандартов медицинской помощи и в соответствии с порядками оказания медицинской помощи</t>
  </si>
  <si>
    <t>Поставка вакцин иммуноглобулина, туберкулина, ПСС, антирабических - для оказания медицинской помощи с учётом стандартов медицинской помощи и в соответствии с порядками оказания медицинской помощи</t>
  </si>
  <si>
    <t>Поставка изделий полимерных (емкости ЕДПО, стерильные баночки под анализы, пробирки пластиковые одноразовые, контейнеры для биопроб, контейнер для сбора медицинских отходов (органических), емкость-контейнер для сбора острого инструментария)- для оказания медицинской помощи с учётом стандартов медицинской помощи и в соответствии с порядками оказания медицинской помощи</t>
  </si>
  <si>
    <t>Поставка рективовов для лаборатории - для оказания медицинской помощи с учётом стандартов медицинской помощи и в соответствии с порядками оказания медицинской помощи</t>
  </si>
  <si>
    <t>Гель для УЗИ - для оказания медицинской помощи с учётом стандартов медицинской помощи и в соответствии с порядками оказания медицинской помощи</t>
  </si>
  <si>
    <t>Поставка бланочной продукции, журналов учета - для регистрации медицинской деятельности</t>
  </si>
  <si>
    <t>Услуги грузового автотранспорта (час.)</t>
  </si>
  <si>
    <t>Поставка инструментов колющих (шприцы, иглы-бабочки, ланцеты, скарификаторы, катетеры внутривенные, системы для инфузионных вливаний, шприц Жане)  - для оказания медицинской помощи с учётом стандартов медицинской помощи и в соответствии с порядками оказания медицинской помощи</t>
  </si>
  <si>
    <t>13857 упак.</t>
  </si>
  <si>
    <t xml:space="preserve">Обращение с твердыми коммунальными отходами </t>
  </si>
  <si>
    <t>Оказание услуг по ремонту и техническому обслуживанию изделий медицинской техники и медицинского оборудования (на 1 месяц)</t>
  </si>
  <si>
    <t>100000 л</t>
  </si>
  <si>
    <t>50,0р./л.</t>
  </si>
  <si>
    <t>Кресло гинекологическое - в целях обновления основных фондов</t>
  </si>
</sst>
</file>

<file path=xl/styles.xml><?xml version="1.0" encoding="utf-8"?>
<styleSheet xmlns="http://schemas.openxmlformats.org/spreadsheetml/2006/main">
  <numFmts count="3">
    <numFmt numFmtId="164" formatCode="#,##0.0"/>
    <numFmt numFmtId="165" formatCode="#,##0.00000"/>
    <numFmt numFmtId="166" formatCode="#,##0.00_ ;\-#,##0.00\ "/>
  </numFmts>
  <fonts count="61">
    <font>
      <sz val="11"/>
      <color theme="1"/>
      <name val="Calibri"/>
      <family val="2"/>
      <scheme val="minor"/>
    </font>
    <font>
      <sz val="12"/>
      <color theme="1"/>
      <name val="Times New Roman"/>
      <family val="1"/>
      <charset val="204"/>
    </font>
    <font>
      <sz val="14"/>
      <color theme="1"/>
      <name val="Times New Roman"/>
      <family val="1"/>
      <charset val="204"/>
    </font>
    <font>
      <sz val="9"/>
      <color theme="1"/>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b/>
      <sz val="11"/>
      <color theme="1"/>
      <name val="Times New Roman"/>
      <family val="1"/>
      <charset val="204"/>
    </font>
    <font>
      <b/>
      <sz val="12"/>
      <color rgb="FF26282F"/>
      <name val="Times New Roman"/>
      <family val="1"/>
      <charset val="204"/>
    </font>
    <font>
      <sz val="12"/>
      <color rgb="FF000000"/>
      <name val="Times New Roman"/>
      <family val="1"/>
      <charset val="204"/>
    </font>
    <font>
      <sz val="11"/>
      <name val="Times New Roman"/>
      <family val="1"/>
      <charset val="204"/>
    </font>
    <font>
      <b/>
      <sz val="14"/>
      <name val="Times New Roman"/>
      <family val="1"/>
      <charset val="204"/>
    </font>
    <font>
      <sz val="11"/>
      <name val="Arial Cyr"/>
      <charset val="204"/>
    </font>
    <font>
      <b/>
      <sz val="12"/>
      <color indexed="8"/>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b/>
      <sz val="12"/>
      <color indexed="63"/>
      <name val="Times New Roman"/>
      <family val="1"/>
      <charset val="204"/>
    </font>
    <font>
      <b/>
      <sz val="11"/>
      <color indexed="8"/>
      <name val="Calibri"/>
      <family val="2"/>
      <charset val="204"/>
    </font>
    <font>
      <b/>
      <sz val="11"/>
      <color theme="1"/>
      <name val="Calibri"/>
      <family val="2"/>
      <scheme val="minor"/>
    </font>
    <font>
      <b/>
      <i/>
      <sz val="12"/>
      <color theme="1"/>
      <name val="Times New Roman"/>
      <family val="1"/>
      <charset val="204"/>
    </font>
    <font>
      <sz val="11"/>
      <color rgb="FF000000"/>
      <name val="Arial"/>
      <family val="2"/>
      <charset val="204"/>
    </font>
    <font>
      <sz val="11"/>
      <color rgb="FF000000"/>
      <name val="Times New Roman"/>
      <family val="1"/>
      <charset val="204"/>
    </font>
    <font>
      <i/>
      <sz val="10"/>
      <color theme="1"/>
      <name val="Times New Roman"/>
      <family val="1"/>
      <charset val="204"/>
    </font>
    <font>
      <sz val="12"/>
      <color rgb="FF26282F"/>
      <name val="Times New Roman"/>
      <family val="1"/>
      <charset val="204"/>
    </font>
    <font>
      <sz val="14"/>
      <name val="Times New Roman"/>
      <family val="1"/>
      <charset val="204"/>
    </font>
    <font>
      <sz val="14"/>
      <color theme="1"/>
      <name val="Calibri"/>
      <family val="2"/>
      <scheme val="minor"/>
    </font>
    <font>
      <sz val="8"/>
      <name val="Times New Roman"/>
      <family val="1"/>
      <charset val="204"/>
    </font>
    <font>
      <sz val="8"/>
      <color theme="1"/>
      <name val="Times New Roman"/>
      <family val="1"/>
      <charset val="204"/>
    </font>
    <font>
      <i/>
      <sz val="11"/>
      <color theme="1"/>
      <name val="Times New Roman"/>
      <family val="1"/>
      <charset val="204"/>
    </font>
    <font>
      <i/>
      <sz val="12"/>
      <color theme="1"/>
      <name val="Times New Roman"/>
      <family val="1"/>
      <charset val="204"/>
    </font>
    <font>
      <sz val="11"/>
      <color rgb="FFFF0000"/>
      <name val="Calibri"/>
      <family val="2"/>
      <scheme val="minor"/>
    </font>
    <font>
      <b/>
      <i/>
      <sz val="11"/>
      <color indexed="8"/>
      <name val="Times New Roman"/>
      <family val="1"/>
      <charset val="204"/>
    </font>
    <font>
      <i/>
      <sz val="11"/>
      <color theme="1"/>
      <name val="Calibri"/>
      <family val="2"/>
      <scheme val="minor"/>
    </font>
    <font>
      <i/>
      <sz val="11"/>
      <color indexed="8"/>
      <name val="Times New Roman"/>
      <family val="1"/>
      <charset val="204"/>
    </font>
    <font>
      <b/>
      <u/>
      <sz val="12"/>
      <color rgb="FF26282F"/>
      <name val="Times New Roman"/>
      <family val="1"/>
      <charset val="204"/>
    </font>
    <font>
      <b/>
      <u/>
      <sz val="11"/>
      <color rgb="FFFF0000"/>
      <name val="Calibri"/>
      <family val="2"/>
      <charset val="204"/>
      <scheme val="minor"/>
    </font>
    <font>
      <i/>
      <sz val="12"/>
      <color indexed="8"/>
      <name val="Times New Roman"/>
      <family val="1"/>
      <charset val="204"/>
    </font>
    <font>
      <sz val="10"/>
      <color theme="1"/>
      <name val="Times New Roman"/>
      <family val="1"/>
      <charset val="204"/>
    </font>
    <font>
      <b/>
      <vertAlign val="superscript"/>
      <sz val="11"/>
      <color theme="1"/>
      <name val="Times New Roman"/>
      <family val="1"/>
      <charset val="204"/>
    </font>
    <font>
      <b/>
      <vertAlign val="superscript"/>
      <sz val="14"/>
      <color theme="1"/>
      <name val="Times New Roman"/>
      <family val="1"/>
      <charset val="204"/>
    </font>
    <font>
      <vertAlign val="superscript"/>
      <sz val="14"/>
      <color theme="1"/>
      <name val="Times New Roman"/>
      <family val="1"/>
      <charset val="204"/>
    </font>
    <font>
      <vertAlign val="superscript"/>
      <sz val="11"/>
      <color theme="1"/>
      <name val="Times New Roman"/>
      <family val="1"/>
      <charset val="204"/>
    </font>
    <font>
      <vertAlign val="superscript"/>
      <sz val="8"/>
      <name val="Times New Roman"/>
      <family val="1"/>
      <charset val="204"/>
    </font>
    <font>
      <sz val="11"/>
      <color rgb="FF106BBE"/>
      <name val="Times New Roman"/>
      <family val="1"/>
      <charset val="204"/>
    </font>
    <font>
      <vertAlign val="superscript"/>
      <sz val="11"/>
      <color rgb="FF106BBE"/>
      <name val="Times New Roman"/>
      <family val="1"/>
      <charset val="204"/>
    </font>
    <font>
      <sz val="12"/>
      <color theme="1"/>
      <name val="Times New Roman CYR"/>
    </font>
    <font>
      <sz val="12"/>
      <color rgb="FF106BBE"/>
      <name val="Times New Roman CYR"/>
    </font>
    <font>
      <vertAlign val="superscript"/>
      <sz val="12"/>
      <color rgb="FF106BBE"/>
      <name val="Times New Roman CYR"/>
    </font>
    <font>
      <vertAlign val="superscript"/>
      <sz val="12"/>
      <color theme="1"/>
      <name val="Times New Roman CYR"/>
      <charset val="204"/>
    </font>
    <font>
      <sz val="10"/>
      <color theme="1"/>
      <name val="Times New Roman CYR"/>
    </font>
    <font>
      <vertAlign val="superscript"/>
      <sz val="10"/>
      <color theme="1"/>
      <name val="Times New Roman CYR"/>
    </font>
    <font>
      <sz val="10"/>
      <color rgb="FF106BBE"/>
      <name val="Times New Roman CYR"/>
    </font>
    <font>
      <sz val="9"/>
      <color theme="1"/>
      <name val="Calibri"/>
      <family val="2"/>
      <scheme val="minor"/>
    </font>
    <font>
      <i/>
      <sz val="9"/>
      <color theme="1"/>
      <name val="Times New Roman"/>
      <family val="1"/>
      <charset val="204"/>
    </font>
    <font>
      <vertAlign val="superscript"/>
      <sz val="14"/>
      <color theme="1"/>
      <name val="Times New Roman CYR"/>
    </font>
    <font>
      <sz val="12"/>
      <name val="Times New Roman CYR"/>
    </font>
    <font>
      <vertAlign val="superscript"/>
      <sz val="12"/>
      <name val="Times New Roman CYR"/>
    </font>
    <font>
      <b/>
      <sz val="12"/>
      <color rgb="FFFF0000"/>
      <name val="Times New Roman"/>
      <family val="1"/>
      <charset val="204"/>
    </font>
    <font>
      <sz val="12"/>
      <color rgb="FFFF000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s>
  <cellStyleXfs count="3">
    <xf numFmtId="0" fontId="0" fillId="0" borderId="0"/>
    <xf numFmtId="0" fontId="22" fillId="0" borderId="14">
      <alignment horizontal="center" vertical="center" wrapText="1"/>
    </xf>
    <xf numFmtId="165" fontId="22" fillId="0" borderId="14">
      <alignment horizontal="center" vertical="center" shrinkToFit="1"/>
    </xf>
  </cellStyleXfs>
  <cellXfs count="437">
    <xf numFmtId="0" fontId="0" fillId="0" borderId="0" xfId="0"/>
    <xf numFmtId="0" fontId="1" fillId="0" borderId="0" xfId="0" applyFont="1"/>
    <xf numFmtId="0" fontId="2" fillId="0" borderId="0" xfId="0" applyFont="1"/>
    <xf numFmtId="0" fontId="3" fillId="0" borderId="0" xfId="0" applyFont="1" applyAlignment="1">
      <alignment horizontal="center" vertical="top"/>
    </xf>
    <xf numFmtId="0" fontId="2" fillId="0" borderId="1" xfId="0" applyFont="1" applyBorder="1"/>
    <xf numFmtId="0" fontId="1" fillId="0" borderId="0" xfId="0" applyFont="1" applyBorder="1" applyAlignment="1">
      <alignment horizontal="right"/>
    </xf>
    <xf numFmtId="0" fontId="6" fillId="0" borderId="0" xfId="0" applyFont="1"/>
    <xf numFmtId="0" fontId="5" fillId="0" borderId="0" xfId="0" applyFont="1" applyBorder="1"/>
    <xf numFmtId="0" fontId="1" fillId="0" borderId="0" xfId="0" applyFont="1" applyBorder="1"/>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7" fillId="0" borderId="0" xfId="0" applyFont="1" applyAlignment="1">
      <alignment horizontal="right" vertical="center"/>
    </xf>
    <xf numFmtId="4" fontId="1" fillId="0" borderId="3" xfId="0" applyNumberFormat="1" applyFont="1" applyBorder="1" applyAlignment="1">
      <alignment horizontal="center" vertical="center" wrapText="1"/>
    </xf>
    <xf numFmtId="4" fontId="1" fillId="0" borderId="0" xfId="0" applyNumberFormat="1" applyFont="1"/>
    <xf numFmtId="0" fontId="1" fillId="0" borderId="3" xfId="0" applyFont="1" applyBorder="1" applyAlignment="1">
      <alignment horizontal="right" vertical="center" wrapText="1"/>
    </xf>
    <xf numFmtId="0" fontId="1" fillId="0" borderId="0" xfId="0" applyFont="1" applyAlignment="1">
      <alignment vertical="center"/>
    </xf>
    <xf numFmtId="0" fontId="1" fillId="0" borderId="0" xfId="0" applyFont="1" applyAlignment="1">
      <alignment horizontal="justify" vertical="center"/>
    </xf>
    <xf numFmtId="4" fontId="6" fillId="0" borderId="3" xfId="0" applyNumberFormat="1" applyFont="1" applyBorder="1" applyAlignment="1">
      <alignment horizontal="center" vertical="center" wrapText="1"/>
    </xf>
    <xf numFmtId="0" fontId="12" fillId="0" borderId="0" xfId="0" applyFont="1" applyAlignment="1">
      <alignment horizontal="center" vertical="center"/>
    </xf>
    <xf numFmtId="0" fontId="13" fillId="0" borderId="0" xfId="0" applyFont="1"/>
    <xf numFmtId="0" fontId="11" fillId="0" borderId="0" xfId="0" applyFont="1"/>
    <xf numFmtId="0" fontId="16" fillId="0" borderId="3" xfId="0" applyFont="1" applyBorder="1" applyAlignment="1">
      <alignment horizontal="center" vertical="top"/>
    </xf>
    <xf numFmtId="0" fontId="15" fillId="0" borderId="5" xfId="0" applyFont="1" applyBorder="1" applyAlignment="1">
      <alignment wrapText="1"/>
    </xf>
    <xf numFmtId="4" fontId="15" fillId="0" borderId="3" xfId="0" applyNumberFormat="1" applyFont="1" applyBorder="1"/>
    <xf numFmtId="164" fontId="15" fillId="0" borderId="3" xfId="0" applyNumberFormat="1" applyFont="1" applyFill="1" applyBorder="1"/>
    <xf numFmtId="4" fontId="15" fillId="0" borderId="3" xfId="0" applyNumberFormat="1" applyFont="1" applyFill="1" applyBorder="1"/>
    <xf numFmtId="4" fontId="16" fillId="0" borderId="3" xfId="0" applyNumberFormat="1" applyFont="1" applyFill="1" applyBorder="1"/>
    <xf numFmtId="4" fontId="16" fillId="0" borderId="3" xfId="0" applyNumberFormat="1" applyFont="1" applyBorder="1"/>
    <xf numFmtId="0" fontId="14" fillId="0" borderId="0" xfId="0" applyFont="1" applyAlignment="1">
      <alignment horizontal="center"/>
    </xf>
    <xf numFmtId="0" fontId="17" fillId="0" borderId="0" xfId="0" applyFont="1" applyAlignment="1">
      <alignment vertical="center"/>
    </xf>
    <xf numFmtId="0" fontId="14" fillId="0" borderId="0" xfId="0" applyFont="1" applyAlignment="1">
      <alignment horizontal="justify" vertical="center"/>
    </xf>
    <xf numFmtId="0" fontId="17" fillId="0" borderId="3" xfId="0" applyFont="1" applyBorder="1" applyAlignment="1">
      <alignment horizontal="justify" vertical="center" wrapText="1"/>
    </xf>
    <xf numFmtId="0" fontId="19" fillId="0" borderId="0" xfId="0" applyFont="1"/>
    <xf numFmtId="0" fontId="16" fillId="0" borderId="3" xfId="0" applyFont="1" applyFill="1" applyBorder="1" applyAlignment="1">
      <alignment horizontal="center" vertical="top"/>
    </xf>
    <xf numFmtId="0" fontId="15" fillId="0" borderId="3" xfId="0" applyFont="1" applyBorder="1" applyAlignment="1">
      <alignment wrapText="1"/>
    </xf>
    <xf numFmtId="164" fontId="15" fillId="0" borderId="3" xfId="0" applyNumberFormat="1" applyFont="1" applyBorder="1"/>
    <xf numFmtId="164" fontId="16" fillId="0" borderId="3" xfId="0" applyNumberFormat="1" applyFont="1" applyBorder="1"/>
    <xf numFmtId="0" fontId="16" fillId="0" borderId="3" xfId="0" applyFont="1" applyBorder="1" applyAlignment="1">
      <alignment horizont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Alignment="1">
      <alignment vertical="center" wrapText="1"/>
    </xf>
    <xf numFmtId="4" fontId="1" fillId="0" borderId="3"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0" fontId="23" fillId="0" borderId="3" xfId="1" applyNumberFormat="1" applyFont="1" applyBorder="1" applyAlignment="1" applyProtection="1">
      <alignment horizontal="left" vertical="center" wrapText="1"/>
    </xf>
    <xf numFmtId="0" fontId="14" fillId="0" borderId="0" xfId="0" applyFont="1" applyAlignment="1">
      <alignment horizont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4" fontId="16" fillId="0" borderId="0" xfId="0" applyNumberFormat="1" applyFont="1" applyFill="1" applyBorder="1"/>
    <xf numFmtId="0" fontId="18" fillId="0" borderId="0" xfId="0" applyFont="1" applyAlignment="1">
      <alignment vertical="center"/>
    </xf>
    <xf numFmtId="0" fontId="25" fillId="0" borderId="0" xfId="0" applyFont="1" applyAlignment="1">
      <alignment horizontal="left" vertical="center"/>
    </xf>
    <xf numFmtId="0" fontId="1"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4" fontId="0" fillId="0" borderId="0" xfId="0" applyNumberFormat="1"/>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2" fontId="0" fillId="0" borderId="0" xfId="0" applyNumberFormat="1"/>
    <xf numFmtId="0" fontId="6" fillId="0" borderId="1" xfId="0" applyFont="1" applyBorder="1" applyAlignment="1"/>
    <xf numFmtId="0" fontId="1" fillId="0" borderId="0" xfId="0" applyFont="1" applyBorder="1" applyAlignment="1">
      <alignment horizontal="left" vertical="center" wrapText="1"/>
    </xf>
    <xf numFmtId="0" fontId="26" fillId="0" borderId="0" xfId="0" applyFont="1" applyFill="1" applyBorder="1" applyAlignment="1">
      <alignment wrapText="1"/>
    </xf>
    <xf numFmtId="0" fontId="26" fillId="0" borderId="0" xfId="0" applyFont="1"/>
    <xf numFmtId="0" fontId="27" fillId="0" borderId="0" xfId="0" applyFont="1"/>
    <xf numFmtId="0" fontId="27" fillId="0" borderId="1" xfId="0" applyFont="1" applyBorder="1"/>
    <xf numFmtId="0" fontId="0" fillId="0" borderId="1" xfId="0" applyBorder="1"/>
    <xf numFmtId="0" fontId="0" fillId="0" borderId="1" xfId="0" applyBorder="1" applyAlignment="1"/>
    <xf numFmtId="0" fontId="0" fillId="0" borderId="0" xfId="0" applyBorder="1" applyAlignment="1"/>
    <xf numFmtId="0" fontId="0" fillId="0" borderId="0" xfId="0" applyBorder="1"/>
    <xf numFmtId="0" fontId="1" fillId="2" borderId="3" xfId="0"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0" fontId="23" fillId="2" borderId="3" xfId="1" applyNumberFormat="1" applyFont="1" applyFill="1" applyBorder="1" applyAlignment="1" applyProtection="1">
      <alignment horizontal="left" vertical="center" wrapText="1"/>
    </xf>
    <xf numFmtId="4" fontId="8"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16" fillId="0" borderId="3" xfId="0" applyFont="1" applyFill="1" applyBorder="1" applyAlignment="1">
      <alignment horizontal="center"/>
    </xf>
    <xf numFmtId="0" fontId="16" fillId="0" borderId="3" xfId="0" applyFont="1" applyBorder="1" applyAlignment="1">
      <alignment horizontal="center" wrapText="1"/>
    </xf>
    <xf numFmtId="3" fontId="6" fillId="0" borderId="3" xfId="0" applyNumberFormat="1" applyFont="1" applyBorder="1" applyAlignment="1">
      <alignment horizontal="center" vertical="center" wrapText="1"/>
    </xf>
    <xf numFmtId="4" fontId="8" fillId="0" borderId="3" xfId="0" applyNumberFormat="1" applyFont="1" applyFill="1" applyBorder="1" applyAlignment="1">
      <alignment horizontal="center" vertical="center" wrapText="1"/>
    </xf>
    <xf numFmtId="0" fontId="33" fillId="0" borderId="3" xfId="0" applyFont="1" applyBorder="1" applyAlignment="1">
      <alignment horizontal="center"/>
    </xf>
    <xf numFmtId="4" fontId="35" fillId="0" borderId="3" xfId="0" applyNumberFormat="1" applyFont="1" applyBorder="1"/>
    <xf numFmtId="4" fontId="33" fillId="0" borderId="3" xfId="0" applyNumberFormat="1" applyFont="1" applyBorder="1"/>
    <xf numFmtId="0" fontId="32" fillId="0" borderId="0" xfId="0" applyFont="1"/>
    <xf numFmtId="4" fontId="32" fillId="0" borderId="0" xfId="0" applyNumberFormat="1" applyFont="1"/>
    <xf numFmtId="0" fontId="1"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left"/>
    </xf>
    <xf numFmtId="4" fontId="17" fillId="0" borderId="3" xfId="0" applyNumberFormat="1" applyFont="1" applyBorder="1" applyAlignment="1">
      <alignment horizontal="left" vertical="center" wrapText="1"/>
    </xf>
    <xf numFmtId="0" fontId="0" fillId="0" borderId="3" xfId="0" applyFont="1" applyBorder="1" applyAlignment="1">
      <alignment horizontal="left"/>
    </xf>
    <xf numFmtId="10" fontId="1" fillId="0" borderId="3" xfId="0" applyNumberFormat="1" applyFont="1" applyBorder="1" applyAlignment="1">
      <alignment horizontal="left"/>
    </xf>
    <xf numFmtId="4" fontId="1" fillId="0" borderId="3" xfId="0" applyNumberFormat="1" applyFont="1" applyBorder="1" applyAlignment="1">
      <alignment horizontal="left" vertical="center" wrapText="1"/>
    </xf>
    <xf numFmtId="164" fontId="17" fillId="0" borderId="3" xfId="0" applyNumberFormat="1" applyFont="1" applyBorder="1" applyAlignment="1">
      <alignment horizontal="left" vertical="center" wrapText="1"/>
    </xf>
    <xf numFmtId="164" fontId="38" fillId="0" borderId="3" xfId="0" applyNumberFormat="1" applyFont="1" applyBorder="1" applyAlignment="1">
      <alignment horizontal="left" vertical="center" wrapText="1"/>
    </xf>
    <xf numFmtId="4" fontId="38" fillId="0" borderId="3" xfId="0" applyNumberFormat="1" applyFont="1" applyBorder="1" applyAlignment="1">
      <alignment horizontal="left" vertical="center" wrapText="1"/>
    </xf>
    <xf numFmtId="4" fontId="31" fillId="0" borderId="3" xfId="0" applyNumberFormat="1" applyFont="1" applyBorder="1" applyAlignment="1">
      <alignment horizontal="left" vertical="center" wrapText="1"/>
    </xf>
    <xf numFmtId="10" fontId="31" fillId="0" borderId="3" xfId="0" applyNumberFormat="1" applyFont="1" applyBorder="1" applyAlignment="1">
      <alignment horizontal="left"/>
    </xf>
    <xf numFmtId="0" fontId="38" fillId="0" borderId="3" xfId="0" applyFont="1" applyBorder="1" applyAlignment="1">
      <alignment horizontal="right" vertical="center" wrapText="1"/>
    </xf>
    <xf numFmtId="0" fontId="35" fillId="0" borderId="5" xfId="0" applyFont="1" applyBorder="1" applyAlignment="1">
      <alignment horizontal="right" wrapText="1"/>
    </xf>
    <xf numFmtId="0" fontId="34" fillId="0" borderId="0" xfId="0" applyFont="1" applyAlignment="1">
      <alignment horizontal="right"/>
    </xf>
    <xf numFmtId="164" fontId="14" fillId="0" borderId="3" xfId="0" applyNumberFormat="1" applyFont="1" applyBorder="1" applyAlignment="1">
      <alignment horizontal="left" vertical="center" wrapText="1"/>
    </xf>
    <xf numFmtId="0" fontId="14" fillId="0" borderId="3" xfId="0" applyFont="1" applyBorder="1" applyAlignment="1">
      <alignment horizontal="left" vertical="center" wrapText="1"/>
    </xf>
    <xf numFmtId="4" fontId="14" fillId="0" borderId="3"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xf numFmtId="4" fontId="5" fillId="0" borderId="0" xfId="0" applyNumberFormat="1" applyFont="1"/>
    <xf numFmtId="0" fontId="5" fillId="0" borderId="0" xfId="0" applyFont="1" applyAlignment="1">
      <alignment horizontal="left"/>
    </xf>
    <xf numFmtId="0" fontId="1" fillId="0" borderId="0" xfId="0" applyFont="1" applyAlignment="1">
      <alignment horizontal="left"/>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31" fillId="0" borderId="0" xfId="0" applyFont="1"/>
    <xf numFmtId="0" fontId="9" fillId="0" borderId="0" xfId="0" applyFont="1" applyAlignment="1">
      <alignment horizontal="left" vertical="center"/>
    </xf>
    <xf numFmtId="0" fontId="1" fillId="0" borderId="0" xfId="0" applyFont="1" applyAlignment="1">
      <alignment horizontal="center"/>
    </xf>
    <xf numFmtId="0" fontId="3" fillId="0" borderId="0" xfId="0" applyFont="1" applyBorder="1" applyAlignment="1">
      <alignment horizontal="center" vertical="top"/>
    </xf>
    <xf numFmtId="0" fontId="1" fillId="0" borderId="3" xfId="0" applyFont="1" applyBorder="1" applyAlignment="1">
      <alignment horizontal="center" vertical="center"/>
    </xf>
    <xf numFmtId="0" fontId="6" fillId="0" borderId="10" xfId="0" applyFont="1" applyBorder="1" applyAlignment="1">
      <alignment horizontal="center" vertical="center" wrapText="1"/>
    </xf>
    <xf numFmtId="0" fontId="1" fillId="0" borderId="3" xfId="0" applyFont="1" applyBorder="1" applyAlignment="1">
      <alignment horizontal="center"/>
    </xf>
    <xf numFmtId="0" fontId="2" fillId="0" borderId="0" xfId="0" applyFont="1" applyBorder="1"/>
    <xf numFmtId="0" fontId="4" fillId="0" borderId="0" xfId="0" applyFont="1" applyBorder="1" applyAlignment="1"/>
    <xf numFmtId="0" fontId="7" fillId="0" borderId="0" xfId="0" applyFont="1" applyAlignment="1">
      <alignment vertical="center" wrapText="1"/>
    </xf>
    <xf numFmtId="0" fontId="6" fillId="0" borderId="0" xfId="0" applyFont="1" applyBorder="1" applyAlignment="1">
      <alignment wrapText="1"/>
    </xf>
    <xf numFmtId="0" fontId="2" fillId="0" borderId="0" xfId="0" applyFont="1" applyBorder="1" applyAlignment="1">
      <alignment vertical="top"/>
    </xf>
    <xf numFmtId="0" fontId="1" fillId="0" borderId="0" xfId="0" applyFont="1" applyBorder="1" applyAlignment="1">
      <alignment wrapText="1"/>
    </xf>
    <xf numFmtId="0" fontId="1" fillId="0" borderId="0" xfId="0" applyFont="1" applyBorder="1" applyAlignment="1">
      <alignment horizontal="right" vertical="top"/>
    </xf>
    <xf numFmtId="0" fontId="1" fillId="0" borderId="0" xfId="0" applyFont="1" applyFill="1" applyBorder="1" applyAlignment="1"/>
    <xf numFmtId="0" fontId="2" fillId="0" borderId="0" xfId="0" applyFont="1" applyBorder="1" applyAlignment="1">
      <alignment horizontal="right"/>
    </xf>
    <xf numFmtId="0" fontId="2" fillId="0" borderId="0" xfId="0" applyFont="1" applyAlignment="1">
      <alignment horizontal="right"/>
    </xf>
    <xf numFmtId="0" fontId="2" fillId="0" borderId="3" xfId="0" applyFont="1" applyBorder="1" applyAlignment="1">
      <alignment horizontal="center" vertical="top"/>
    </xf>
    <xf numFmtId="4" fontId="6" fillId="0" borderId="3" xfId="0" applyNumberFormat="1" applyFont="1" applyFill="1" applyBorder="1" applyAlignment="1">
      <alignment horizontal="center" vertical="center" wrapText="1"/>
    </xf>
    <xf numFmtId="0" fontId="30" fillId="0" borderId="3" xfId="0" applyFont="1" applyBorder="1" applyAlignment="1">
      <alignment horizontal="center" vertical="center" wrapText="1"/>
    </xf>
    <xf numFmtId="4" fontId="30" fillId="0" borderId="3" xfId="0" applyNumberFormat="1" applyFont="1" applyFill="1" applyBorder="1" applyAlignment="1">
      <alignment horizontal="center" vertical="center" wrapText="1"/>
    </xf>
    <xf numFmtId="0" fontId="30"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8" fillId="0" borderId="5" xfId="0" applyFont="1" applyBorder="1" applyAlignment="1">
      <alignment horizontal="left" vertical="center" wrapText="1"/>
    </xf>
    <xf numFmtId="0" fontId="6" fillId="0" borderId="5" xfId="0" applyFont="1" applyBorder="1" applyAlignment="1">
      <alignment horizontal="left" vertical="center" wrapText="1" indent="1"/>
    </xf>
    <xf numFmtId="0" fontId="6" fillId="0" borderId="5" xfId="0" applyFont="1" applyFill="1" applyBorder="1" applyAlignment="1">
      <alignment horizontal="left" vertical="center" wrapText="1"/>
    </xf>
    <xf numFmtId="0" fontId="6" fillId="0" borderId="5" xfId="0" applyFont="1" applyBorder="1" applyAlignment="1">
      <alignment horizontal="left" vertical="center" wrapText="1"/>
    </xf>
    <xf numFmtId="0" fontId="30" fillId="0" borderId="5" xfId="0" applyFont="1" applyBorder="1" applyAlignment="1">
      <alignment horizontal="left" vertical="center" wrapText="1" indent="1"/>
    </xf>
    <xf numFmtId="0" fontId="6" fillId="0" borderId="5" xfId="0" applyFont="1" applyFill="1" applyBorder="1" applyAlignment="1">
      <alignment horizontal="left" vertical="center" wrapText="1" indent="2"/>
    </xf>
    <xf numFmtId="0" fontId="6" fillId="0" borderId="5" xfId="0" applyFont="1" applyBorder="1" applyAlignment="1">
      <alignment horizontal="left" vertical="center" wrapText="1" indent="2"/>
    </xf>
    <xf numFmtId="49" fontId="6" fillId="0" borderId="15" xfId="0" applyNumberFormat="1" applyFont="1" applyBorder="1" applyAlignment="1">
      <alignment horizontal="center" vertical="center" wrapText="1"/>
    </xf>
    <xf numFmtId="0" fontId="6" fillId="0" borderId="16" xfId="0" applyFont="1" applyBorder="1" applyAlignment="1">
      <alignment horizontal="center" vertical="center" wrapText="1"/>
    </xf>
    <xf numFmtId="4" fontId="8" fillId="0" borderId="16" xfId="0" applyNumberFormat="1" applyFont="1" applyBorder="1" applyAlignment="1">
      <alignment horizontal="center" vertical="center" wrapText="1"/>
    </xf>
    <xf numFmtId="4" fontId="8" fillId="0" borderId="17" xfId="0" applyNumberFormat="1" applyFont="1" applyBorder="1" applyAlignment="1">
      <alignment horizontal="center" vertical="center" wrapText="1"/>
    </xf>
    <xf numFmtId="4" fontId="8" fillId="0" borderId="19" xfId="0" applyNumberFormat="1" applyFont="1" applyBorder="1" applyAlignment="1">
      <alignment horizontal="center" vertical="center" wrapText="1"/>
    </xf>
    <xf numFmtId="0" fontId="8" fillId="0" borderId="18" xfId="0" applyFont="1" applyFill="1" applyBorder="1" applyAlignment="1">
      <alignment horizontal="center" vertical="center" wrapText="1"/>
    </xf>
    <xf numFmtId="4" fontId="8" fillId="0" borderId="19"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0" borderId="18" xfId="0" applyFont="1" applyBorder="1" applyAlignment="1">
      <alignment horizontal="center" vertical="center" wrapText="1"/>
    </xf>
    <xf numFmtId="4" fontId="6" fillId="0" borderId="19" xfId="0" applyNumberFormat="1" applyFont="1" applyFill="1" applyBorder="1" applyAlignment="1">
      <alignment horizontal="center" vertical="center" wrapText="1"/>
    </xf>
    <xf numFmtId="0" fontId="30" fillId="0" borderId="19" xfId="0" applyFont="1" applyFill="1" applyBorder="1" applyAlignment="1">
      <alignment horizontal="center" vertical="center" wrapText="1"/>
    </xf>
    <xf numFmtId="4" fontId="6" fillId="0" borderId="19"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9" xfId="0" applyFont="1" applyBorder="1" applyAlignment="1">
      <alignment horizontal="center" vertical="center" wrapText="1"/>
    </xf>
    <xf numFmtId="0" fontId="44"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xf>
    <xf numFmtId="0" fontId="44" fillId="0" borderId="0" xfId="0" applyFont="1" applyAlignment="1">
      <alignment vertical="center"/>
    </xf>
    <xf numFmtId="0" fontId="8" fillId="0" borderId="18"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4" fontId="8" fillId="0" borderId="21" xfId="0" applyNumberFormat="1" applyFont="1" applyFill="1" applyBorder="1" applyAlignment="1">
      <alignment horizontal="center" vertical="center" wrapText="1"/>
    </xf>
    <xf numFmtId="4" fontId="6" fillId="0" borderId="21" xfId="0" applyNumberFormat="1" applyFont="1" applyBorder="1" applyAlignment="1">
      <alignment horizontal="center" vertical="center" wrapText="1"/>
    </xf>
    <xf numFmtId="4" fontId="6" fillId="0" borderId="2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3" xfId="0" applyFont="1" applyBorder="1" applyAlignment="1">
      <alignment horizontal="left" vertical="center" wrapText="1"/>
    </xf>
    <xf numFmtId="0" fontId="18" fillId="0" borderId="0" xfId="0" applyFont="1" applyAlignment="1">
      <alignment horizontal="left" vertical="center"/>
    </xf>
    <xf numFmtId="0" fontId="8" fillId="0" borderId="5" xfId="0" applyFont="1" applyBorder="1" applyAlignment="1">
      <alignment vertical="center" wrapText="1"/>
    </xf>
    <xf numFmtId="0" fontId="6" fillId="0" borderId="5" xfId="0" applyFont="1" applyBorder="1" applyAlignment="1">
      <alignment vertical="center" wrapText="1"/>
    </xf>
    <xf numFmtId="0" fontId="47" fillId="0" borderId="5" xfId="0" applyFont="1" applyBorder="1" applyAlignment="1">
      <alignment vertical="center" wrapText="1"/>
    </xf>
    <xf numFmtId="0" fontId="30" fillId="0" borderId="5" xfId="0" applyFont="1" applyBorder="1" applyAlignment="1">
      <alignment vertical="center" wrapText="1"/>
    </xf>
    <xf numFmtId="0" fontId="6" fillId="0" borderId="10" xfId="0" applyFont="1" applyBorder="1" applyAlignment="1">
      <alignment horizontal="center"/>
    </xf>
    <xf numFmtId="49" fontId="8" fillId="0" borderId="15" xfId="0" applyNumberFormat="1" applyFont="1" applyBorder="1" applyAlignment="1">
      <alignment horizontal="center" vertical="center" wrapText="1"/>
    </xf>
    <xf numFmtId="0" fontId="6"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47" fillId="0" borderId="0" xfId="0" applyFont="1" applyAlignment="1">
      <alignment horizontal="justify" vertical="center"/>
    </xf>
    <xf numFmtId="0" fontId="6" fillId="0"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0" borderId="5" xfId="0" applyNumberFormat="1" applyFont="1" applyBorder="1" applyAlignment="1">
      <alignment horizontal="center" vertical="center" wrapText="1"/>
    </xf>
    <xf numFmtId="4" fontId="6" fillId="0" borderId="24" xfId="0" applyNumberFormat="1" applyFont="1" applyBorder="1" applyAlignment="1">
      <alignment horizontal="center" vertical="center" wrapText="1"/>
    </xf>
    <xf numFmtId="0" fontId="3" fillId="0" borderId="5" xfId="0" applyFont="1" applyBorder="1" applyAlignment="1">
      <alignment horizontal="left" vertical="center" wrapText="1" indent="2"/>
    </xf>
    <xf numFmtId="0" fontId="3" fillId="0" borderId="18" xfId="0" applyFont="1" applyBorder="1" applyAlignment="1">
      <alignment horizontal="center" vertical="center" wrapText="1"/>
    </xf>
    <xf numFmtId="3" fontId="3" fillId="0" borderId="3" xfId="0" applyNumberFormat="1" applyFont="1" applyBorder="1" applyAlignment="1">
      <alignment horizontal="center" vertical="center" wrapText="1"/>
    </xf>
    <xf numFmtId="0" fontId="54" fillId="0" borderId="0" xfId="0" applyFont="1"/>
    <xf numFmtId="49" fontId="6" fillId="0" borderId="25" xfId="0" applyNumberFormat="1" applyFont="1" applyBorder="1" applyAlignment="1">
      <alignment horizontal="center" vertical="center" wrapText="1"/>
    </xf>
    <xf numFmtId="4" fontId="8" fillId="0" borderId="7" xfId="0" applyNumberFormat="1" applyFont="1" applyBorder="1" applyAlignment="1">
      <alignment horizontal="center" vertical="center" wrapText="1"/>
    </xf>
    <xf numFmtId="4" fontId="8" fillId="0" borderId="26" xfId="0" applyNumberFormat="1" applyFont="1" applyBorder="1" applyAlignment="1">
      <alignment horizontal="center" vertical="center" wrapText="1"/>
    </xf>
    <xf numFmtId="0" fontId="3" fillId="0" borderId="5" xfId="0" applyFont="1" applyFill="1" applyBorder="1" applyAlignment="1">
      <alignment horizontal="left" vertical="center" wrapText="1" indent="2"/>
    </xf>
    <xf numFmtId="0" fontId="3" fillId="0" borderId="3" xfId="0" applyFont="1" applyBorder="1" applyAlignment="1">
      <alignment horizontal="center" vertical="center" wrapText="1"/>
    </xf>
    <xf numFmtId="0" fontId="55" fillId="0" borderId="3" xfId="0" applyFont="1" applyBorder="1" applyAlignment="1">
      <alignment horizontal="center" vertical="center" wrapText="1"/>
    </xf>
    <xf numFmtId="4" fontId="55" fillId="0" borderId="3" xfId="0" applyNumberFormat="1" applyFont="1" applyFill="1" applyBorder="1" applyAlignment="1">
      <alignment horizontal="center" vertical="center" wrapText="1"/>
    </xf>
    <xf numFmtId="4" fontId="30" fillId="0" borderId="19" xfId="0" applyNumberFormat="1" applyFont="1" applyFill="1"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Fill="1"/>
    <xf numFmtId="0" fontId="1" fillId="0" borderId="3" xfId="0" applyFont="1" applyFill="1" applyBorder="1" applyAlignment="1">
      <alignment horizontal="center"/>
    </xf>
    <xf numFmtId="0" fontId="47" fillId="0" borderId="5" xfId="0" applyFont="1" applyFill="1" applyBorder="1" applyAlignment="1">
      <alignment vertical="center" wrapText="1"/>
    </xf>
    <xf numFmtId="0" fontId="5" fillId="0" borderId="0" xfId="0" applyFont="1" applyFill="1" applyAlignment="1">
      <alignment horizontal="left" vertical="center" wrapText="1"/>
    </xf>
    <xf numFmtId="0" fontId="1" fillId="0" borderId="0" xfId="0" applyFont="1" applyFill="1" applyAlignment="1">
      <alignment vertical="center"/>
    </xf>
    <xf numFmtId="0" fontId="1" fillId="0" borderId="3" xfId="0" applyFont="1" applyFill="1" applyBorder="1" applyAlignment="1">
      <alignment horizontal="center"/>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5" fillId="0" borderId="0" xfId="0" applyFont="1" applyFill="1"/>
    <xf numFmtId="4" fontId="5" fillId="0" borderId="3" xfId="0" applyNumberFormat="1" applyFont="1" applyBorder="1" applyAlignment="1">
      <alignment horizontal="center" vertical="center" wrapText="1"/>
    </xf>
    <xf numFmtId="0" fontId="9" fillId="0" borderId="0" xfId="0" applyFont="1" applyFill="1" applyAlignment="1">
      <alignment horizontal="center" vertical="center"/>
    </xf>
    <xf numFmtId="10" fontId="1" fillId="0" borderId="3" xfId="0" applyNumberFormat="1" applyFont="1" applyFill="1" applyBorder="1" applyAlignment="1">
      <alignment horizontal="center" vertical="center" wrapText="1"/>
    </xf>
    <xf numFmtId="0" fontId="1" fillId="0" borderId="0" xfId="0" applyFont="1" applyFill="1" applyAlignment="1">
      <alignment horizontal="left"/>
    </xf>
    <xf numFmtId="0" fontId="5" fillId="0" borderId="3" xfId="0" applyFont="1" applyFill="1" applyBorder="1" applyAlignment="1">
      <alignment vertical="center" wrapText="1"/>
    </xf>
    <xf numFmtId="0" fontId="5" fillId="0" borderId="0" xfId="0" applyFont="1" applyFill="1" applyAlignment="1">
      <alignment horizontal="left"/>
    </xf>
    <xf numFmtId="0" fontId="1" fillId="0" borderId="0" xfId="0" applyFont="1" applyFill="1" applyAlignment="1">
      <alignment horizontal="justify" vertical="center"/>
    </xf>
    <xf numFmtId="2" fontId="1" fillId="0" borderId="3" xfId="0" applyNumberFormat="1" applyFont="1" applyFill="1" applyBorder="1" applyAlignment="1">
      <alignment horizontal="center" vertical="center" wrapText="1"/>
    </xf>
    <xf numFmtId="4" fontId="1" fillId="0" borderId="27" xfId="0" applyNumberFormat="1" applyFont="1" applyFill="1" applyBorder="1" applyAlignment="1">
      <alignment horizontal="center" vertical="center" wrapText="1"/>
    </xf>
    <xf numFmtId="4" fontId="1" fillId="0" borderId="2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0" fillId="0" borderId="0" xfId="0" applyFill="1"/>
    <xf numFmtId="3" fontId="59" fillId="0" borderId="0" xfId="0" applyNumberFormat="1" applyFont="1" applyAlignment="1">
      <alignment horizontal="center" vertical="center"/>
    </xf>
    <xf numFmtId="0" fontId="5" fillId="0" borderId="0" xfId="0" applyFont="1" applyAlignment="1">
      <alignment horizontal="center" vertical="center"/>
    </xf>
    <xf numFmtId="0" fontId="39" fillId="0" borderId="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xf numFmtId="0" fontId="1" fillId="0" borderId="0" xfId="0" applyFont="1" applyBorder="1" applyAlignment="1">
      <alignment horizontal="left"/>
    </xf>
    <xf numFmtId="0" fontId="6" fillId="0" borderId="3" xfId="1" applyNumberFormat="1" applyFont="1" applyFill="1" applyBorder="1" applyAlignment="1" applyProtection="1">
      <alignment horizontal="left" vertical="center" wrapText="1"/>
    </xf>
    <xf numFmtId="0" fontId="23" fillId="0" borderId="3" xfId="1" applyNumberFormat="1" applyFont="1" applyFill="1" applyBorder="1" applyAlignment="1" applyProtection="1">
      <alignment horizontal="left" vertical="center" wrapText="1"/>
    </xf>
    <xf numFmtId="0" fontId="1" fillId="0" borderId="3" xfId="0" applyFont="1" applyFill="1" applyBorder="1" applyAlignment="1">
      <alignment horizontal="center" vertical="center"/>
    </xf>
    <xf numFmtId="0" fontId="0" fillId="0" borderId="0" xfId="0" applyFont="1" applyFill="1"/>
    <xf numFmtId="0" fontId="10" fillId="0" borderId="3"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10" fillId="0" borderId="6" xfId="0" applyFont="1" applyFill="1" applyBorder="1" applyAlignment="1">
      <alignment horizontal="center" vertical="center"/>
    </xf>
    <xf numFmtId="4" fontId="10" fillId="0" borderId="6"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3" fontId="60" fillId="0" borderId="0" xfId="0" applyNumberFormat="1" applyFont="1" applyFill="1"/>
    <xf numFmtId="0" fontId="1" fillId="0" borderId="3" xfId="0" applyFont="1" applyFill="1" applyBorder="1" applyAlignment="1">
      <alignment horizontal="center" vertical="center" wrapText="1"/>
    </xf>
    <xf numFmtId="0" fontId="5"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3" xfId="0" applyFont="1" applyFill="1" applyBorder="1" applyAlignment="1">
      <alignment horizontal="left" vertical="top" wrapText="1"/>
    </xf>
    <xf numFmtId="4" fontId="5" fillId="0" borderId="0" xfId="0" applyNumberFormat="1" applyFont="1" applyFill="1" applyBorder="1" applyAlignment="1">
      <alignment horizontal="center" vertical="center" wrapText="1"/>
    </xf>
    <xf numFmtId="2" fontId="1" fillId="0" borderId="3" xfId="1" applyNumberFormat="1" applyFont="1" applyFill="1" applyBorder="1" applyAlignment="1" applyProtection="1">
      <alignment horizontal="left" vertical="center" wrapText="1"/>
    </xf>
    <xf numFmtId="4" fontId="1" fillId="0" borderId="3" xfId="1" applyNumberFormat="1" applyFont="1" applyFill="1" applyBorder="1" applyProtection="1">
      <alignment horizontal="center" vertical="center" wrapText="1"/>
    </xf>
    <xf numFmtId="4" fontId="1" fillId="0" borderId="3" xfId="2" applyNumberFormat="1" applyFont="1" applyFill="1" applyBorder="1" applyProtection="1">
      <alignment horizontal="center" vertical="center" shrinkToFit="1"/>
    </xf>
    <xf numFmtId="4" fontId="24" fillId="0" borderId="0" xfId="0" applyNumberFormat="1" applyFont="1" applyFill="1" applyBorder="1" applyAlignment="1">
      <alignment horizontal="center" vertical="center"/>
    </xf>
    <xf numFmtId="2" fontId="1" fillId="0" borderId="3" xfId="1" applyNumberFormat="1" applyFont="1" applyFill="1" applyBorder="1" applyAlignment="1" applyProtection="1">
      <alignment vertical="center" wrapText="1"/>
    </xf>
    <xf numFmtId="4" fontId="21" fillId="0" borderId="0" xfId="2" applyNumberFormat="1" applyFont="1" applyFill="1" applyBorder="1" applyProtection="1">
      <alignment horizontal="center" vertical="center" shrinkToFit="1"/>
    </xf>
    <xf numFmtId="4" fontId="8" fillId="0" borderId="0" xfId="2" applyNumberFormat="1" applyFont="1" applyFill="1" applyBorder="1" applyProtection="1">
      <alignment horizontal="center" vertical="center" shrinkToFit="1"/>
    </xf>
    <xf numFmtId="0" fontId="1" fillId="0" borderId="3" xfId="1" applyNumberFormat="1" applyFont="1" applyFill="1" applyBorder="1" applyAlignment="1" applyProtection="1">
      <alignment vertical="top" wrapText="1"/>
    </xf>
    <xf numFmtId="4" fontId="1" fillId="0" borderId="3" xfId="0" applyNumberFormat="1" applyFont="1" applyFill="1" applyBorder="1" applyAlignment="1">
      <alignment horizontal="center" vertical="center"/>
    </xf>
    <xf numFmtId="4" fontId="10" fillId="0" borderId="3" xfId="1" applyNumberFormat="1" applyFont="1" applyFill="1" applyBorder="1" applyProtection="1">
      <alignment horizontal="center" vertical="center" wrapText="1"/>
    </xf>
    <xf numFmtId="4" fontId="10" fillId="0" borderId="3" xfId="2" applyNumberFormat="1" applyFont="1" applyFill="1" applyBorder="1" applyProtection="1">
      <alignment horizontal="center" vertical="center" shrinkToFit="1"/>
    </xf>
    <xf numFmtId="4" fontId="8" fillId="0" borderId="16"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4" fontId="8" fillId="0" borderId="17"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6" fillId="0" borderId="5" xfId="0" applyFont="1" applyFill="1" applyBorder="1" applyAlignment="1">
      <alignment horizontal="left" vertical="center" wrapText="1" indent="1"/>
    </xf>
    <xf numFmtId="0" fontId="30" fillId="0" borderId="5" xfId="0" applyFont="1" applyFill="1" applyBorder="1" applyAlignment="1">
      <alignment horizontal="left" vertical="center" wrapText="1" indent="1"/>
    </xf>
    <xf numFmtId="0" fontId="8" fillId="0" borderId="3" xfId="0"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166" fontId="30" fillId="0"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 fontId="55" fillId="0" borderId="19" xfId="0" applyNumberFormat="1" applyFont="1" applyFill="1" applyBorder="1" applyAlignment="1">
      <alignment horizontal="center" vertical="center" wrapText="1"/>
    </xf>
    <xf numFmtId="0" fontId="1" fillId="0" borderId="1" xfId="0" applyFont="1" applyBorder="1" applyAlignment="1">
      <alignment horizontal="center" vertical="top"/>
    </xf>
    <xf numFmtId="4" fontId="6" fillId="0" borderId="21"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4" fontId="6" fillId="0" borderId="24" xfId="0" applyNumberFormat="1" applyFont="1" applyFill="1" applyBorder="1" applyAlignment="1">
      <alignment horizontal="center" vertical="center" wrapText="1"/>
    </xf>
    <xf numFmtId="4" fontId="6" fillId="0" borderId="2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 fontId="35" fillId="0" borderId="3" xfId="0" applyNumberFormat="1" applyFont="1" applyFill="1" applyBorder="1"/>
    <xf numFmtId="4" fontId="33" fillId="0" borderId="3" xfId="0" applyNumberFormat="1" applyFont="1" applyFill="1" applyBorder="1"/>
    <xf numFmtId="0" fontId="2" fillId="0" borderId="3" xfId="0" applyFont="1" applyFill="1" applyBorder="1" applyAlignment="1">
      <alignment horizontal="center" vertical="top"/>
    </xf>
    <xf numFmtId="0" fontId="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center"/>
    </xf>
    <xf numFmtId="4" fontId="1" fillId="0" borderId="0" xfId="0" applyNumberFormat="1" applyFont="1" applyFill="1"/>
    <xf numFmtId="4" fontId="1" fillId="0" borderId="3" xfId="0" applyNumberFormat="1" applyFont="1" applyFill="1" applyBorder="1" applyAlignment="1">
      <alignment horizontal="left" vertical="center" wrapText="1"/>
    </xf>
    <xf numFmtId="4" fontId="31"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4" fillId="0" borderId="3" xfId="0" applyFont="1" applyFill="1" applyBorder="1" applyAlignment="1">
      <alignment horizontal="center"/>
    </xf>
    <xf numFmtId="0" fontId="57" fillId="0" borderId="5" xfId="0" applyFont="1" applyFill="1" applyBorder="1" applyAlignment="1">
      <alignment vertical="center" wrapText="1"/>
    </xf>
    <xf numFmtId="0" fontId="11" fillId="0" borderId="18"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xf>
    <xf numFmtId="14" fontId="1" fillId="0" borderId="3" xfId="0" applyNumberFormat="1" applyFont="1" applyFill="1" applyBorder="1" applyAlignment="1">
      <alignment horizontal="center"/>
    </xf>
    <xf numFmtId="4" fontId="3" fillId="0" borderId="3" xfId="0" applyNumberFormat="1" applyFont="1" applyFill="1" applyBorder="1" applyAlignment="1">
      <alignment horizontal="center" vertical="center" wrapText="1"/>
    </xf>
    <xf numFmtId="3" fontId="30" fillId="0" borderId="3" xfId="0" applyNumberFormat="1" applyFont="1" applyBorder="1" applyAlignment="1">
      <alignment horizontal="center" vertical="center" wrapText="1"/>
    </xf>
    <xf numFmtId="164" fontId="17" fillId="0" borderId="3" xfId="0" applyNumberFormat="1" applyFont="1" applyFill="1" applyBorder="1" applyAlignment="1">
      <alignment horizontal="left" vertical="center" wrapText="1"/>
    </xf>
    <xf numFmtId="4" fontId="17" fillId="0" borderId="3" xfId="0" applyNumberFormat="1" applyFont="1" applyFill="1" applyBorder="1" applyAlignment="1">
      <alignment horizontal="left" vertical="center" wrapText="1"/>
    </xf>
    <xf numFmtId="4" fontId="31" fillId="0" borderId="3" xfId="0" applyNumberFormat="1" applyFont="1" applyFill="1" applyBorder="1" applyAlignment="1">
      <alignment horizontal="left" vertical="center" wrapText="1"/>
    </xf>
    <xf numFmtId="10" fontId="31" fillId="0" borderId="3" xfId="0" applyNumberFormat="1" applyFont="1" applyFill="1" applyBorder="1" applyAlignment="1">
      <alignment horizontal="left"/>
    </xf>
    <xf numFmtId="164" fontId="38" fillId="0" borderId="3" xfId="0" applyNumberFormat="1" applyFont="1" applyFill="1" applyBorder="1" applyAlignment="1">
      <alignment horizontal="left" vertical="center" wrapText="1"/>
    </xf>
    <xf numFmtId="4" fontId="38" fillId="0" borderId="3" xfId="0" applyNumberFormat="1" applyFont="1" applyFill="1" applyBorder="1" applyAlignment="1">
      <alignment horizontal="left" vertical="center" wrapText="1"/>
    </xf>
    <xf numFmtId="10" fontId="1" fillId="0" borderId="3" xfId="0" applyNumberFormat="1" applyFont="1" applyFill="1" applyBorder="1" applyAlignment="1">
      <alignment horizontal="left"/>
    </xf>
    <xf numFmtId="2" fontId="10" fillId="0" borderId="3" xfId="1" applyNumberFormat="1" applyFont="1" applyFill="1" applyBorder="1" applyAlignment="1" applyProtection="1">
      <alignment horizontal="left" vertical="center" wrapText="1"/>
    </xf>
    <xf numFmtId="0" fontId="1" fillId="0" borderId="3" xfId="1" applyNumberFormat="1" applyFont="1" applyFill="1" applyBorder="1" applyAlignment="1" applyProtection="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31" fillId="0" borderId="3" xfId="0" applyNumberFormat="1" applyFont="1" applyFill="1" applyBorder="1" applyAlignment="1">
      <alignment horizontal="left"/>
    </xf>
    <xf numFmtId="0" fontId="6" fillId="0" borderId="3" xfId="0" applyFont="1" applyFill="1" applyBorder="1" applyAlignment="1">
      <alignment horizontal="center" vertical="center" wrapText="1"/>
    </xf>
    <xf numFmtId="4" fontId="10" fillId="0" borderId="23"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4" fontId="8" fillId="0" borderId="2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top"/>
    </xf>
    <xf numFmtId="0" fontId="2" fillId="0" borderId="0" xfId="0" applyFont="1" applyAlignment="1">
      <alignment horizontal="left"/>
    </xf>
    <xf numFmtId="0" fontId="2" fillId="0" borderId="4" xfId="0" applyFont="1" applyBorder="1" applyAlignment="1">
      <alignment horizontal="left"/>
    </xf>
    <xf numFmtId="0" fontId="2" fillId="0" borderId="0" xfId="0" applyFont="1" applyBorder="1" applyAlignment="1">
      <alignment horizontal="center" vertical="top"/>
    </xf>
    <xf numFmtId="0" fontId="2" fillId="0" borderId="0" xfId="0" applyFont="1" applyAlignment="1">
      <alignment horizontal="center"/>
    </xf>
    <xf numFmtId="0" fontId="1" fillId="0" borderId="3" xfId="0"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1" fillId="0" borderId="1" xfId="0" applyFont="1" applyBorder="1" applyAlignment="1">
      <alignment horizontal="center"/>
    </xf>
    <xf numFmtId="0" fontId="4" fillId="0" borderId="0" xfId="0" applyFont="1" applyAlignment="1">
      <alignment horizontal="left"/>
    </xf>
    <xf numFmtId="0" fontId="4" fillId="0" borderId="0" xfId="0" applyFont="1" applyBorder="1" applyAlignment="1">
      <alignment horizontal="center"/>
    </xf>
    <xf numFmtId="0" fontId="7" fillId="0" borderId="0" xfId="0" applyFont="1" applyFill="1" applyAlignment="1">
      <alignment horizontal="center" vertical="center"/>
    </xf>
    <xf numFmtId="0" fontId="6" fillId="0" borderId="3" xfId="0" applyFont="1" applyFill="1" applyBorder="1" applyAlignment="1">
      <alignment horizontal="center" vertical="center" wrapText="1"/>
    </xf>
    <xf numFmtId="0" fontId="5" fillId="0" borderId="1" xfId="0" applyFont="1" applyFill="1" applyBorder="1" applyAlignment="1">
      <alignment horizontal="center"/>
    </xf>
    <xf numFmtId="0" fontId="28"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wrapText="1"/>
    </xf>
    <xf numFmtId="49" fontId="52" fillId="0" borderId="0" xfId="0" applyNumberFormat="1" applyFont="1" applyAlignment="1">
      <alignment horizontal="left" vertical="center" wrapText="1"/>
    </xf>
    <xf numFmtId="49" fontId="56" fillId="0" borderId="0" xfId="0" applyNumberFormat="1" applyFont="1" applyAlignment="1">
      <alignment horizontal="left" vertical="center" wrapText="1"/>
    </xf>
    <xf numFmtId="0" fontId="1" fillId="0" borderId="3" xfId="0" applyFont="1" applyBorder="1" applyAlignment="1">
      <alignment horizontal="center"/>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top" wrapText="1"/>
    </xf>
    <xf numFmtId="49" fontId="15" fillId="0" borderId="3" xfId="0" applyNumberFormat="1" applyFont="1" applyBorder="1" applyAlignment="1">
      <alignment horizontal="center" wrapText="1"/>
    </xf>
    <xf numFmtId="0" fontId="14" fillId="0" borderId="0" xfId="0" applyFont="1" applyAlignment="1">
      <alignment horizontal="center"/>
    </xf>
    <xf numFmtId="0" fontId="16" fillId="0" borderId="3" xfId="0" applyFont="1" applyBorder="1" applyAlignment="1">
      <alignment horizontal="center" vertical="top" wrapText="1"/>
    </xf>
    <xf numFmtId="0" fontId="16" fillId="0" borderId="3" xfId="0" applyFont="1" applyFill="1" applyBorder="1" applyAlignment="1">
      <alignment horizontal="center" wrapText="1"/>
    </xf>
    <xf numFmtId="0" fontId="33" fillId="0" borderId="3" xfId="0" applyFont="1" applyFill="1" applyBorder="1" applyAlignment="1">
      <alignment horizontal="center" vertical="top" wrapText="1"/>
    </xf>
    <xf numFmtId="0" fontId="34" fillId="0" borderId="3" xfId="0" applyFont="1" applyBorder="1" applyAlignment="1">
      <alignment horizontal="center" vertical="top" wrapText="1"/>
    </xf>
    <xf numFmtId="0" fontId="16" fillId="0" borderId="3" xfId="0" applyFont="1" applyBorder="1" applyAlignment="1">
      <alignment horizontal="center" vertical="top"/>
    </xf>
    <xf numFmtId="0" fontId="20" fillId="0" borderId="3" xfId="0" applyFont="1" applyBorder="1" applyAlignment="1">
      <alignment horizontal="center" vertical="top"/>
    </xf>
    <xf numFmtId="0" fontId="16" fillId="0" borderId="3" xfId="0" applyFont="1" applyFill="1" applyBorder="1" applyAlignment="1">
      <alignment horizontal="center"/>
    </xf>
    <xf numFmtId="0" fontId="0" fillId="0" borderId="3" xfId="0" applyBorder="1" applyAlignment="1">
      <alignment horizontal="center"/>
    </xf>
    <xf numFmtId="0" fontId="0" fillId="0" borderId="3" xfId="0" applyBorder="1" applyAlignment="1">
      <alignment horizontal="center" vertical="top"/>
    </xf>
    <xf numFmtId="0" fontId="16" fillId="0" borderId="3" xfId="0" applyFont="1" applyBorder="1" applyAlignment="1">
      <alignment horizontal="center" wrapText="1"/>
    </xf>
    <xf numFmtId="0" fontId="15" fillId="0" borderId="3" xfId="0" applyFont="1" applyBorder="1" applyAlignment="1">
      <alignment horizontal="center" wrapText="1"/>
    </xf>
    <xf numFmtId="49" fontId="15" fillId="0" borderId="10" xfId="0" applyNumberFormat="1" applyFont="1" applyBorder="1" applyAlignment="1">
      <alignment horizontal="center" wrapText="1"/>
    </xf>
    <xf numFmtId="49" fontId="15" fillId="0" borderId="23" xfId="0" applyNumberFormat="1" applyFont="1" applyBorder="1" applyAlignment="1">
      <alignment horizontal="center" wrapText="1"/>
    </xf>
    <xf numFmtId="49" fontId="15" fillId="0" borderId="7" xfId="0" applyNumberFormat="1"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29" fillId="0" borderId="2" xfId="0" applyFont="1" applyBorder="1" applyAlignment="1">
      <alignment horizontal="center" vertical="top"/>
    </xf>
    <xf numFmtId="0" fontId="26" fillId="0" borderId="1" xfId="0" applyFont="1" applyBorder="1" applyAlignment="1">
      <alignment horizontal="center" vertical="center"/>
    </xf>
    <xf numFmtId="0" fontId="28" fillId="0" borderId="2" xfId="0" applyFont="1" applyBorder="1" applyAlignment="1">
      <alignment horizontal="center" vertical="top"/>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0" xfId="0" applyFont="1" applyAlignment="1">
      <alignment horizontal="left"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36" fillId="0" borderId="0" xfId="0" applyFont="1" applyAlignment="1">
      <alignment horizontal="left" vertical="center"/>
    </xf>
    <xf numFmtId="0" fontId="37" fillId="0" borderId="0" xfId="0" applyFont="1" applyAlignment="1">
      <alignment horizontal="center"/>
    </xf>
    <xf numFmtId="0" fontId="1" fillId="0" borderId="0" xfId="0" applyFont="1" applyAlignment="1">
      <alignment horizontal="left" vertical="center" wrapText="1"/>
    </xf>
    <xf numFmtId="0" fontId="14" fillId="0" borderId="3" xfId="0" applyFont="1" applyBorder="1" applyAlignment="1">
      <alignment horizontal="left" vertical="center" wrapText="1"/>
    </xf>
    <xf numFmtId="0" fontId="5" fillId="0" borderId="0" xfId="0" applyFont="1" applyFill="1" applyAlignment="1">
      <alignment horizontal="left"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2" fontId="5" fillId="0" borderId="0" xfId="0" applyNumberFormat="1" applyFont="1" applyAlignment="1">
      <alignment horizontal="center" vertical="center" wrapText="1"/>
    </xf>
    <xf numFmtId="0" fontId="18" fillId="0" borderId="0" xfId="0" applyFont="1" applyAlignment="1">
      <alignment horizontal="center" vertical="center"/>
    </xf>
    <xf numFmtId="0" fontId="1" fillId="0" borderId="3" xfId="0" applyFont="1" applyFill="1" applyBorder="1" applyAlignment="1">
      <alignment horizontal="center"/>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5" fillId="0" borderId="0" xfId="0" applyFont="1" applyFill="1" applyAlignment="1">
      <alignment horizontal="left" vertical="center"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0" xfId="0" applyFont="1" applyAlignment="1">
      <alignment horizontal="left" vertical="center"/>
    </xf>
    <xf numFmtId="0" fontId="9" fillId="0" borderId="0" xfId="0" applyFont="1" applyFill="1" applyAlignment="1">
      <alignment horizontal="left"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1" fillId="0" borderId="1" xfId="0" applyFont="1" applyFill="1" applyBorder="1" applyAlignment="1">
      <alignment horizontal="center" vertical="center"/>
    </xf>
    <xf numFmtId="0" fontId="9" fillId="0" borderId="0" xfId="0" applyFont="1" applyFill="1" applyAlignment="1">
      <alignment horizontal="left" vertical="center" wrapText="1"/>
    </xf>
    <xf numFmtId="0" fontId="9" fillId="0" borderId="0" xfId="0" applyFont="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left" vertical="center" wrapText="1"/>
    </xf>
    <xf numFmtId="0" fontId="5" fillId="0" borderId="0" xfId="0" applyFont="1" applyAlignment="1">
      <alignment horizontal="left"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left" vertical="center"/>
    </xf>
    <xf numFmtId="0" fontId="5" fillId="0" borderId="0" xfId="0" applyFont="1" applyAlignment="1">
      <alignment horizontal="center" vertical="center"/>
    </xf>
  </cellXfs>
  <cellStyles count="3">
    <cellStyle name="xl34" xfId="1"/>
    <cellStyle name="xl46"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mobileonline.garant.ru/document?id=70253464&amp;sub=0" TargetMode="External"/><Relationship Id="rId7" Type="http://schemas.openxmlformats.org/officeDocument/2006/relationships/hyperlink" Target="http://mobileonline.garant.ru/document?id=12088083&amp;sub=0" TargetMode="External"/><Relationship Id="rId2" Type="http://schemas.openxmlformats.org/officeDocument/2006/relationships/hyperlink" Target="http://mobileonline.garant.ru/document?id=12012604&amp;sub=78111" TargetMode="External"/><Relationship Id="rId1" Type="http://schemas.openxmlformats.org/officeDocument/2006/relationships/hyperlink" Target="http://mobileonline.garant.ru/document?id=70253464&amp;sub=0" TargetMode="External"/><Relationship Id="rId6" Type="http://schemas.openxmlformats.org/officeDocument/2006/relationships/hyperlink" Target="http://mobileonline.garant.ru/document?id=70253464&amp;sub=0" TargetMode="External"/><Relationship Id="rId5" Type="http://schemas.openxmlformats.org/officeDocument/2006/relationships/hyperlink" Target="http://mobileonline.garant.ru/document?id=70253464&amp;sub=0" TargetMode="External"/><Relationship Id="rId4" Type="http://schemas.openxmlformats.org/officeDocument/2006/relationships/hyperlink" Target="http://mobileonline.garant.ru/document?id=70253464&amp;sub=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5"/>
  <sheetViews>
    <sheetView tabSelected="1" view="pageBreakPreview" zoomScale="75" zoomScaleNormal="100" zoomScaleSheetLayoutView="75" workbookViewId="0">
      <selection activeCell="I12" sqref="I12"/>
    </sheetView>
  </sheetViews>
  <sheetFormatPr defaultRowHeight="18.75"/>
  <cols>
    <col min="1" max="4" width="9.140625" style="2"/>
    <col min="5" max="5" width="52.42578125" style="2" customWidth="1"/>
    <col min="6" max="6" width="9.5703125" style="2" customWidth="1"/>
    <col min="7" max="7" width="3.42578125" style="2" customWidth="1"/>
    <col min="8" max="8" width="9.140625" style="2" customWidth="1"/>
    <col min="9" max="9" width="17.5703125" style="2" customWidth="1"/>
    <col min="10" max="16384" width="9.140625" style="2"/>
  </cols>
  <sheetData>
    <row r="1" spans="1:9" ht="33" customHeight="1">
      <c r="F1" s="330" t="s">
        <v>185</v>
      </c>
      <c r="G1" s="330"/>
      <c r="H1" s="330"/>
      <c r="I1" s="330"/>
    </row>
    <row r="2" spans="1:9" ht="36" customHeight="1">
      <c r="F2" s="333" t="s">
        <v>328</v>
      </c>
      <c r="G2" s="333"/>
      <c r="H2" s="333"/>
      <c r="I2" s="333"/>
    </row>
    <row r="3" spans="1:9" ht="36" customHeight="1">
      <c r="F3" s="334" t="s">
        <v>186</v>
      </c>
      <c r="G3" s="334"/>
      <c r="H3" s="334"/>
      <c r="I3" s="334"/>
    </row>
    <row r="4" spans="1:9" ht="36" customHeight="1">
      <c r="F4" s="333" t="s">
        <v>330</v>
      </c>
      <c r="G4" s="333"/>
      <c r="H4" s="333"/>
      <c r="I4" s="333"/>
    </row>
    <row r="5" spans="1:9" ht="36" customHeight="1">
      <c r="F5" s="334" t="s">
        <v>263</v>
      </c>
      <c r="G5" s="334"/>
      <c r="H5" s="334"/>
      <c r="I5" s="334"/>
    </row>
    <row r="6" spans="1:9" ht="36" customHeight="1">
      <c r="F6" s="4"/>
      <c r="H6" s="336" t="s">
        <v>329</v>
      </c>
      <c r="I6" s="336"/>
    </row>
    <row r="7" spans="1:9">
      <c r="F7" s="3" t="s">
        <v>0</v>
      </c>
      <c r="H7" s="335" t="s">
        <v>1</v>
      </c>
      <c r="I7" s="335"/>
    </row>
    <row r="8" spans="1:9">
      <c r="F8" s="337" t="s">
        <v>2</v>
      </c>
      <c r="G8" s="337"/>
      <c r="H8" s="337"/>
      <c r="I8" s="337"/>
    </row>
    <row r="14" spans="1:9" ht="29.25" customHeight="1">
      <c r="A14" s="332" t="s">
        <v>331</v>
      </c>
      <c r="B14" s="332"/>
      <c r="C14" s="332"/>
      <c r="D14" s="332"/>
      <c r="E14" s="332"/>
      <c r="F14" s="332"/>
      <c r="G14" s="332"/>
      <c r="H14" s="332"/>
      <c r="I14" s="120"/>
    </row>
    <row r="15" spans="1:9" ht="29.25" customHeight="1">
      <c r="A15" s="332" t="s">
        <v>332</v>
      </c>
      <c r="B15" s="332"/>
      <c r="C15" s="332"/>
      <c r="D15" s="332"/>
      <c r="E15" s="332"/>
      <c r="F15" s="332"/>
      <c r="G15" s="332"/>
      <c r="H15" s="332"/>
      <c r="I15" s="331" t="s">
        <v>187</v>
      </c>
    </row>
    <row r="16" spans="1:9">
      <c r="A16" s="121"/>
      <c r="B16" s="121"/>
      <c r="C16" s="121"/>
      <c r="D16" s="121"/>
      <c r="E16" s="121"/>
      <c r="F16" s="121"/>
      <c r="G16" s="121"/>
      <c r="I16" s="331"/>
    </row>
    <row r="17" spans="1:9" ht="22.5">
      <c r="A17" s="329" t="s">
        <v>239</v>
      </c>
      <c r="B17" s="329"/>
      <c r="C17" s="329"/>
      <c r="D17" s="329"/>
      <c r="E17" s="329"/>
      <c r="F17" s="329"/>
      <c r="G17" s="122"/>
      <c r="H17" s="123" t="s">
        <v>5</v>
      </c>
      <c r="I17" s="326">
        <v>43829</v>
      </c>
    </row>
    <row r="18" spans="1:9">
      <c r="A18" s="1"/>
      <c r="B18" s="5"/>
      <c r="C18" s="125"/>
      <c r="D18" s="125"/>
      <c r="E18" s="125"/>
      <c r="F18" s="125"/>
      <c r="G18" s="125"/>
      <c r="H18" s="124" t="s">
        <v>188</v>
      </c>
      <c r="I18" s="285" t="s">
        <v>507</v>
      </c>
    </row>
    <row r="19" spans="1:9">
      <c r="A19" s="1" t="s">
        <v>192</v>
      </c>
      <c r="B19" s="114"/>
      <c r="C19" s="114"/>
      <c r="D19" s="114"/>
      <c r="E19" s="114"/>
      <c r="F19" s="114"/>
      <c r="G19" s="114"/>
      <c r="H19" s="5" t="s">
        <v>189</v>
      </c>
      <c r="I19" s="285"/>
    </row>
    <row r="20" spans="1:9">
      <c r="A20" s="1" t="s">
        <v>193</v>
      </c>
      <c r="B20" s="114"/>
      <c r="C20" s="114"/>
      <c r="D20" s="114"/>
      <c r="E20" s="277" t="s">
        <v>330</v>
      </c>
      <c r="F20" s="114"/>
      <c r="G20" s="114"/>
      <c r="H20" s="124" t="s">
        <v>188</v>
      </c>
      <c r="I20" s="285"/>
    </row>
    <row r="21" spans="1:9">
      <c r="B21" s="114"/>
      <c r="C21" s="114"/>
      <c r="D21" s="114"/>
      <c r="E21" s="114"/>
      <c r="F21" s="114"/>
      <c r="G21" s="114"/>
      <c r="H21" s="124" t="s">
        <v>190</v>
      </c>
      <c r="I21" s="128">
        <v>6215003027</v>
      </c>
    </row>
    <row r="22" spans="1:9">
      <c r="A22" s="2" t="s">
        <v>194</v>
      </c>
      <c r="B22" s="118"/>
      <c r="C22" s="338" t="s">
        <v>333</v>
      </c>
      <c r="D22" s="338"/>
      <c r="E22" s="338"/>
      <c r="F22" s="338"/>
      <c r="G22" s="119"/>
      <c r="H22" s="126" t="s">
        <v>191</v>
      </c>
      <c r="I22" s="128">
        <v>621501001</v>
      </c>
    </row>
    <row r="23" spans="1:9">
      <c r="A23" s="2" t="s">
        <v>3</v>
      </c>
      <c r="H23" s="127" t="s">
        <v>4</v>
      </c>
      <c r="I23" s="128">
        <v>383</v>
      </c>
    </row>
    <row r="24" spans="1:9" ht="28.5" customHeight="1">
      <c r="G24" s="327" t="s">
        <v>5</v>
      </c>
      <c r="H24" s="328"/>
      <c r="I24" s="115"/>
    </row>
    <row r="25" spans="1:9">
      <c r="A25" s="1"/>
    </row>
  </sheetData>
  <mergeCells count="14">
    <mergeCell ref="G24:H24"/>
    <mergeCell ref="A17:F17"/>
    <mergeCell ref="F1:I1"/>
    <mergeCell ref="I15:I16"/>
    <mergeCell ref="A14:H14"/>
    <mergeCell ref="A15:H15"/>
    <mergeCell ref="F2:I2"/>
    <mergeCell ref="F3:I3"/>
    <mergeCell ref="H7:I7"/>
    <mergeCell ref="H6:I6"/>
    <mergeCell ref="F8:I8"/>
    <mergeCell ref="F5:I5"/>
    <mergeCell ref="F4:I4"/>
    <mergeCell ref="C22:F22"/>
  </mergeCell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H29"/>
  <sheetViews>
    <sheetView zoomScaleNormal="100" workbookViewId="0">
      <selection activeCell="F32" sqref="F32"/>
    </sheetView>
  </sheetViews>
  <sheetFormatPr defaultRowHeight="15.75"/>
  <cols>
    <col min="1" max="1" width="4" style="1" customWidth="1"/>
    <col min="2" max="2" width="25.28515625" style="1" customWidth="1"/>
    <col min="3" max="3" width="21.5703125" style="1" customWidth="1"/>
    <col min="4" max="4" width="12" style="1" customWidth="1"/>
    <col min="5" max="5" width="27.140625" style="1" customWidth="1"/>
    <col min="6" max="6" width="10.140625" style="1" customWidth="1"/>
    <col min="7" max="7" width="12.5703125" style="1" customWidth="1"/>
    <col min="8" max="8" width="14.28515625" style="1" customWidth="1"/>
    <col min="9" max="16384" width="9.140625" style="1"/>
  </cols>
  <sheetData>
    <row r="1" spans="1:8" s="206" customFormat="1"/>
    <row r="2" spans="1:8" s="206" customFormat="1">
      <c r="A2" s="409" t="s">
        <v>166</v>
      </c>
      <c r="B2" s="409"/>
      <c r="C2" s="409"/>
      <c r="D2" s="409"/>
      <c r="E2" s="409"/>
    </row>
    <row r="3" spans="1:8" s="206" customFormat="1">
      <c r="A3" s="217"/>
      <c r="B3" s="217"/>
      <c r="C3" s="217"/>
      <c r="D3" s="217"/>
      <c r="E3" s="217"/>
    </row>
    <row r="4" spans="1:8" s="206" customFormat="1">
      <c r="A4" s="210" t="s">
        <v>181</v>
      </c>
      <c r="B4" s="217"/>
      <c r="C4" s="217"/>
      <c r="D4" s="217"/>
      <c r="E4" s="217"/>
    </row>
    <row r="5" spans="1:8" s="206" customFormat="1">
      <c r="A5" s="410"/>
      <c r="B5" s="410"/>
      <c r="C5" s="410"/>
      <c r="D5" s="410"/>
      <c r="E5" s="410"/>
      <c r="F5" s="410"/>
      <c r="G5" s="410"/>
      <c r="H5" s="410"/>
    </row>
    <row r="6" spans="1:8" s="206" customFormat="1" ht="15.75" customHeight="1">
      <c r="A6" s="393" t="s">
        <v>22</v>
      </c>
      <c r="B6" s="393" t="s">
        <v>17</v>
      </c>
      <c r="C6" s="393" t="s">
        <v>123</v>
      </c>
      <c r="D6" s="393" t="s">
        <v>51</v>
      </c>
      <c r="E6" s="393" t="s">
        <v>52</v>
      </c>
      <c r="F6" s="392" t="s">
        <v>137</v>
      </c>
      <c r="G6" s="392"/>
      <c r="H6" s="392"/>
    </row>
    <row r="7" spans="1:8" s="206" customFormat="1" ht="70.5" customHeight="1">
      <c r="A7" s="394"/>
      <c r="B7" s="394"/>
      <c r="C7" s="394"/>
      <c r="D7" s="394"/>
      <c r="E7" s="394"/>
      <c r="F7" s="40" t="s">
        <v>138</v>
      </c>
      <c r="G7" s="40" t="s">
        <v>139</v>
      </c>
      <c r="H7" s="40" t="s">
        <v>140</v>
      </c>
    </row>
    <row r="8" spans="1:8" s="206" customFormat="1">
      <c r="A8" s="40">
        <v>1</v>
      </c>
      <c r="B8" s="40">
        <v>2</v>
      </c>
      <c r="C8" s="40">
        <v>3</v>
      </c>
      <c r="D8" s="40">
        <v>4</v>
      </c>
      <c r="E8" s="40">
        <v>5</v>
      </c>
      <c r="F8" s="40">
        <v>6</v>
      </c>
      <c r="G8" s="40">
        <v>7</v>
      </c>
      <c r="H8" s="40">
        <v>8</v>
      </c>
    </row>
    <row r="9" spans="1:8" s="219" customFormat="1">
      <c r="A9" s="40">
        <v>1</v>
      </c>
      <c r="B9" s="54" t="s">
        <v>365</v>
      </c>
      <c r="C9" s="42">
        <v>21704067</v>
      </c>
      <c r="D9" s="218">
        <v>1.4999999999999999E-2</v>
      </c>
      <c r="E9" s="42">
        <f t="shared" ref="E9" si="0">F9+G9+H9</f>
        <v>325561</v>
      </c>
      <c r="F9" s="42">
        <v>0</v>
      </c>
      <c r="G9" s="42">
        <v>325561</v>
      </c>
      <c r="H9" s="42">
        <v>0</v>
      </c>
    </row>
    <row r="10" spans="1:8" s="219" customFormat="1">
      <c r="A10" s="40">
        <v>2</v>
      </c>
      <c r="B10" s="54" t="s">
        <v>366</v>
      </c>
      <c r="C10" s="42">
        <v>2700000</v>
      </c>
      <c r="D10" s="218">
        <v>0.04</v>
      </c>
      <c r="E10" s="42">
        <f>F10+G10+H10</f>
        <v>108000</v>
      </c>
      <c r="F10" s="42">
        <v>0</v>
      </c>
      <c r="G10" s="42">
        <v>108000</v>
      </c>
      <c r="H10" s="42">
        <v>0</v>
      </c>
    </row>
    <row r="11" spans="1:8" s="221" customFormat="1">
      <c r="A11" s="220"/>
      <c r="B11" s="213" t="s">
        <v>21</v>
      </c>
      <c r="C11" s="213" t="s">
        <v>130</v>
      </c>
      <c r="D11" s="213" t="s">
        <v>11</v>
      </c>
      <c r="E11" s="214">
        <f>SUM(E9:E10)</f>
        <v>433561</v>
      </c>
      <c r="F11" s="214">
        <f>SUM(F9:F10)</f>
        <v>0</v>
      </c>
      <c r="G11" s="214">
        <f>SUM(G9:G10)</f>
        <v>433561</v>
      </c>
      <c r="H11" s="214">
        <f>SUM(H9:H10)</f>
        <v>0</v>
      </c>
    </row>
    <row r="12" spans="1:8" s="206" customFormat="1">
      <c r="A12" s="217"/>
      <c r="B12" s="217"/>
      <c r="C12" s="217"/>
      <c r="D12" s="217"/>
      <c r="E12" s="217"/>
    </row>
    <row r="13" spans="1:8" s="206" customFormat="1">
      <c r="A13" s="206" t="s">
        <v>137</v>
      </c>
    </row>
    <row r="14" spans="1:8" s="206" customFormat="1">
      <c r="A14" s="210" t="s">
        <v>86</v>
      </c>
    </row>
    <row r="15" spans="1:8" s="206" customFormat="1">
      <c r="A15" s="411"/>
      <c r="B15" s="411"/>
      <c r="C15" s="411"/>
      <c r="D15" s="411"/>
      <c r="E15" s="411"/>
      <c r="F15" s="411"/>
      <c r="G15" s="411"/>
      <c r="H15" s="411"/>
    </row>
    <row r="16" spans="1:8" s="206" customFormat="1" ht="15" customHeight="1">
      <c r="A16" s="393" t="s">
        <v>22</v>
      </c>
      <c r="B16" s="393" t="s">
        <v>17</v>
      </c>
      <c r="C16" s="393" t="s">
        <v>123</v>
      </c>
      <c r="D16" s="393" t="s">
        <v>51</v>
      </c>
      <c r="E16" s="393" t="s">
        <v>52</v>
      </c>
      <c r="F16" s="392" t="s">
        <v>137</v>
      </c>
      <c r="G16" s="392"/>
      <c r="H16" s="392"/>
    </row>
    <row r="17" spans="1:8" s="206" customFormat="1" ht="63">
      <c r="A17" s="394"/>
      <c r="B17" s="394"/>
      <c r="C17" s="394"/>
      <c r="D17" s="394"/>
      <c r="E17" s="394"/>
      <c r="F17" s="40" t="s">
        <v>138</v>
      </c>
      <c r="G17" s="40" t="s">
        <v>139</v>
      </c>
      <c r="H17" s="40" t="s">
        <v>140</v>
      </c>
    </row>
    <row r="18" spans="1:8" s="206" customFormat="1">
      <c r="A18" s="40">
        <v>1</v>
      </c>
      <c r="B18" s="40">
        <v>2</v>
      </c>
      <c r="C18" s="40">
        <v>3</v>
      </c>
      <c r="D18" s="40">
        <v>4</v>
      </c>
      <c r="E18" s="40">
        <v>5</v>
      </c>
      <c r="F18" s="40">
        <v>6</v>
      </c>
      <c r="G18" s="40">
        <v>7</v>
      </c>
      <c r="H18" s="40">
        <v>8</v>
      </c>
    </row>
    <row r="19" spans="1:8" s="206" customFormat="1">
      <c r="A19" s="40">
        <v>1</v>
      </c>
      <c r="B19" s="54" t="s">
        <v>365</v>
      </c>
      <c r="C19" s="42">
        <v>21704067</v>
      </c>
      <c r="D19" s="218">
        <v>1.4999999999999999E-2</v>
      </c>
      <c r="E19" s="42">
        <f t="shared" ref="E19" si="1">F19+G19+H19</f>
        <v>325561</v>
      </c>
      <c r="F19" s="42">
        <v>0</v>
      </c>
      <c r="G19" s="42">
        <v>325561</v>
      </c>
      <c r="H19" s="42">
        <v>0</v>
      </c>
    </row>
    <row r="20" spans="1:8" s="215" customFormat="1">
      <c r="A20" s="213"/>
      <c r="B20" s="213" t="s">
        <v>21</v>
      </c>
      <c r="C20" s="213" t="s">
        <v>130</v>
      </c>
      <c r="D20" s="213" t="s">
        <v>11</v>
      </c>
      <c r="E20" s="214">
        <f>SUM(E19:E19)</f>
        <v>325561</v>
      </c>
      <c r="F20" s="214">
        <f>SUM(F19:F19)</f>
        <v>0</v>
      </c>
      <c r="G20" s="214">
        <f>SUM(G19:G19)</f>
        <v>325561</v>
      </c>
      <c r="H20" s="214">
        <f>SUM(H19:H19)</f>
        <v>0</v>
      </c>
    </row>
    <row r="21" spans="1:8" s="206" customFormat="1"/>
    <row r="22" spans="1:8" s="206" customFormat="1"/>
    <row r="23" spans="1:8" s="206" customFormat="1">
      <c r="A23" s="210" t="s">
        <v>87</v>
      </c>
    </row>
    <row r="24" spans="1:8" s="206" customFormat="1">
      <c r="A24" s="411"/>
      <c r="B24" s="411"/>
      <c r="C24" s="411"/>
      <c r="D24" s="411"/>
      <c r="E24" s="411"/>
      <c r="F24" s="411"/>
      <c r="G24" s="411"/>
      <c r="H24" s="411"/>
    </row>
    <row r="25" spans="1:8" s="206" customFormat="1" ht="15" customHeight="1">
      <c r="A25" s="393" t="s">
        <v>22</v>
      </c>
      <c r="B25" s="393" t="s">
        <v>17</v>
      </c>
      <c r="C25" s="393" t="s">
        <v>123</v>
      </c>
      <c r="D25" s="393" t="s">
        <v>51</v>
      </c>
      <c r="E25" s="393" t="s">
        <v>52</v>
      </c>
      <c r="F25" s="392" t="s">
        <v>137</v>
      </c>
      <c r="G25" s="392"/>
      <c r="H25" s="392"/>
    </row>
    <row r="26" spans="1:8" s="206" customFormat="1" ht="63">
      <c r="A26" s="394"/>
      <c r="B26" s="394"/>
      <c r="C26" s="394"/>
      <c r="D26" s="394"/>
      <c r="E26" s="394"/>
      <c r="F26" s="40" t="s">
        <v>138</v>
      </c>
      <c r="G26" s="40" t="s">
        <v>139</v>
      </c>
      <c r="H26" s="40" t="s">
        <v>140</v>
      </c>
    </row>
    <row r="27" spans="1:8" s="206" customFormat="1">
      <c r="A27" s="40">
        <v>1</v>
      </c>
      <c r="B27" s="40">
        <v>2</v>
      </c>
      <c r="C27" s="40">
        <v>3</v>
      </c>
      <c r="D27" s="40">
        <v>4</v>
      </c>
      <c r="E27" s="40">
        <v>5</v>
      </c>
      <c r="F27" s="40">
        <v>6</v>
      </c>
      <c r="G27" s="40">
        <v>7</v>
      </c>
      <c r="H27" s="40">
        <v>8</v>
      </c>
    </row>
    <row r="28" spans="1:8" s="219" customFormat="1">
      <c r="A28" s="40">
        <v>1</v>
      </c>
      <c r="B28" s="54" t="s">
        <v>366</v>
      </c>
      <c r="C28" s="42">
        <v>2700000</v>
      </c>
      <c r="D28" s="218">
        <v>0.04</v>
      </c>
      <c r="E28" s="42">
        <f>F28+G28+H28</f>
        <v>108000</v>
      </c>
      <c r="F28" s="42">
        <v>0</v>
      </c>
      <c r="G28" s="42">
        <v>108000</v>
      </c>
      <c r="H28" s="42">
        <v>0</v>
      </c>
    </row>
    <row r="29" spans="1:8" s="221" customFormat="1">
      <c r="A29" s="213"/>
      <c r="B29" s="213" t="s">
        <v>21</v>
      </c>
      <c r="C29" s="213" t="s">
        <v>130</v>
      </c>
      <c r="D29" s="213" t="s">
        <v>11</v>
      </c>
      <c r="E29" s="214">
        <f>SUM(E28:E28)</f>
        <v>108000</v>
      </c>
      <c r="F29" s="214">
        <f>SUM(F28:F28)</f>
        <v>0</v>
      </c>
      <c r="G29" s="214">
        <f>SUM(G28:G28)</f>
        <v>108000</v>
      </c>
      <c r="H29" s="214">
        <f>SUM(H28:H28)</f>
        <v>0</v>
      </c>
    </row>
  </sheetData>
  <mergeCells count="22">
    <mergeCell ref="F25:H25"/>
    <mergeCell ref="E6:E7"/>
    <mergeCell ref="B25:B26"/>
    <mergeCell ref="C25:C26"/>
    <mergeCell ref="D25:D26"/>
    <mergeCell ref="E25:E26"/>
    <mergeCell ref="A24:H24"/>
    <mergeCell ref="A25:A26"/>
    <mergeCell ref="A2:E2"/>
    <mergeCell ref="A5:H5"/>
    <mergeCell ref="A15:H15"/>
    <mergeCell ref="A16:A17"/>
    <mergeCell ref="B16:B17"/>
    <mergeCell ref="C16:C17"/>
    <mergeCell ref="D16:D17"/>
    <mergeCell ref="E16:E17"/>
    <mergeCell ref="F16:H16"/>
    <mergeCell ref="F6:H6"/>
    <mergeCell ref="A6:A7"/>
    <mergeCell ref="B6:B7"/>
    <mergeCell ref="C6:C7"/>
    <mergeCell ref="D6:D7"/>
  </mergeCells>
  <printOptions horizontalCentered="1"/>
  <pageMargins left="0.78740157480314965" right="0.19685039370078741" top="0.19685039370078741" bottom="0.19685039370078741" header="0" footer="0"/>
  <pageSetup paperSize="9" scale="72" fitToHeight="5"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H31"/>
  <sheetViews>
    <sheetView workbookViewId="0">
      <selection activeCell="A10" sqref="A10"/>
    </sheetView>
  </sheetViews>
  <sheetFormatPr defaultRowHeight="15.75"/>
  <cols>
    <col min="1" max="1" width="5.42578125" style="1" customWidth="1"/>
    <col min="2" max="2" width="30.5703125" style="1" customWidth="1"/>
    <col min="3" max="3" width="16.140625" style="1" customWidth="1"/>
    <col min="4" max="4" width="14.7109375" style="1" customWidth="1"/>
    <col min="5" max="5" width="21.7109375" style="1" customWidth="1"/>
    <col min="6" max="6" width="10.42578125" style="1" customWidth="1"/>
    <col min="7" max="7" width="14" style="1" customWidth="1"/>
    <col min="8" max="8" width="14.140625" style="1" customWidth="1"/>
    <col min="9" max="16384" width="9.140625" style="1"/>
  </cols>
  <sheetData>
    <row r="1" spans="1:8" s="206" customFormat="1"/>
    <row r="2" spans="1:8" s="206" customFormat="1">
      <c r="A2" s="409" t="s">
        <v>167</v>
      </c>
      <c r="B2" s="409"/>
      <c r="C2" s="409"/>
      <c r="D2" s="409"/>
      <c r="E2" s="409"/>
    </row>
    <row r="3" spans="1:8" s="206" customFormat="1">
      <c r="A3" s="222"/>
    </row>
    <row r="4" spans="1:8" s="206" customFormat="1">
      <c r="A4" s="210" t="s">
        <v>367</v>
      </c>
    </row>
    <row r="5" spans="1:8" s="206" customFormat="1">
      <c r="A5" s="412"/>
      <c r="B5" s="412"/>
      <c r="C5" s="412"/>
      <c r="D5" s="412"/>
      <c r="E5" s="412"/>
      <c r="F5" s="412"/>
      <c r="G5" s="412"/>
      <c r="H5" s="412"/>
    </row>
    <row r="6" spans="1:8" s="206" customFormat="1">
      <c r="A6" s="393" t="s">
        <v>22</v>
      </c>
      <c r="B6" s="393" t="s">
        <v>6</v>
      </c>
      <c r="C6" s="393" t="s">
        <v>48</v>
      </c>
      <c r="D6" s="393" t="s">
        <v>49</v>
      </c>
      <c r="E6" s="393" t="s">
        <v>50</v>
      </c>
      <c r="F6" s="392" t="s">
        <v>137</v>
      </c>
      <c r="G6" s="392"/>
      <c r="H6" s="392"/>
    </row>
    <row r="7" spans="1:8" s="206" customFormat="1" ht="63">
      <c r="A7" s="394"/>
      <c r="B7" s="394"/>
      <c r="C7" s="394"/>
      <c r="D7" s="394"/>
      <c r="E7" s="394"/>
      <c r="F7" s="40" t="s">
        <v>138</v>
      </c>
      <c r="G7" s="40" t="s">
        <v>139</v>
      </c>
      <c r="H7" s="40" t="s">
        <v>140</v>
      </c>
    </row>
    <row r="8" spans="1:8" s="219" customFormat="1">
      <c r="A8" s="40">
        <v>1</v>
      </c>
      <c r="B8" s="40">
        <v>2</v>
      </c>
      <c r="C8" s="40">
        <v>3</v>
      </c>
      <c r="D8" s="40">
        <v>4</v>
      </c>
      <c r="E8" s="40">
        <v>5</v>
      </c>
      <c r="F8" s="40">
        <v>6</v>
      </c>
      <c r="G8" s="40">
        <v>7</v>
      </c>
      <c r="H8" s="40">
        <v>8</v>
      </c>
    </row>
    <row r="9" spans="1:8" s="219" customFormat="1" ht="63">
      <c r="A9" s="40">
        <v>1</v>
      </c>
      <c r="B9" s="54" t="s">
        <v>368</v>
      </c>
      <c r="C9" s="40">
        <v>10000</v>
      </c>
      <c r="D9" s="40">
        <v>1</v>
      </c>
      <c r="E9" s="42">
        <f t="shared" ref="E9" si="0">F9+G9+H9</f>
        <v>10000</v>
      </c>
      <c r="F9" s="223">
        <v>0</v>
      </c>
      <c r="G9" s="223">
        <v>0</v>
      </c>
      <c r="H9" s="42">
        <v>10000</v>
      </c>
    </row>
    <row r="10" spans="1:8" s="221" customFormat="1">
      <c r="A10" s="213"/>
      <c r="B10" s="213" t="s">
        <v>21</v>
      </c>
      <c r="C10" s="213" t="s">
        <v>11</v>
      </c>
      <c r="D10" s="213" t="s">
        <v>11</v>
      </c>
      <c r="E10" s="214">
        <f>SUM(E9:E9)</f>
        <v>10000</v>
      </c>
      <c r="F10" s="214">
        <f>SUM(F9:F9)</f>
        <v>0</v>
      </c>
      <c r="G10" s="214">
        <f>SUM(G9:G9)</f>
        <v>0</v>
      </c>
      <c r="H10" s="214">
        <f>SUM(H9:H9)</f>
        <v>10000</v>
      </c>
    </row>
    <row r="11" spans="1:8" s="206" customFormat="1">
      <c r="A11" s="222"/>
    </row>
    <row r="12" spans="1:8" s="206" customFormat="1" ht="31.5" customHeight="1">
      <c r="A12" s="413" t="s">
        <v>168</v>
      </c>
      <c r="B12" s="413"/>
      <c r="C12" s="413"/>
      <c r="D12" s="413"/>
      <c r="E12" s="413"/>
    </row>
    <row r="13" spans="1:8" s="206" customFormat="1">
      <c r="A13" s="217"/>
    </row>
    <row r="14" spans="1:8" s="206" customFormat="1">
      <c r="A14" s="210" t="s">
        <v>369</v>
      </c>
    </row>
    <row r="15" spans="1:8" s="206" customFormat="1">
      <c r="A15" s="222"/>
    </row>
    <row r="16" spans="1:8" s="206" customFormat="1">
      <c r="A16" s="393" t="s">
        <v>22</v>
      </c>
      <c r="B16" s="393" t="s">
        <v>6</v>
      </c>
      <c r="C16" s="393" t="s">
        <v>48</v>
      </c>
      <c r="D16" s="393" t="s">
        <v>49</v>
      </c>
      <c r="E16" s="393" t="s">
        <v>50</v>
      </c>
      <c r="F16" s="392" t="s">
        <v>137</v>
      </c>
      <c r="G16" s="392"/>
      <c r="H16" s="392"/>
    </row>
    <row r="17" spans="1:8" s="206" customFormat="1" ht="63">
      <c r="A17" s="394"/>
      <c r="B17" s="394"/>
      <c r="C17" s="394"/>
      <c r="D17" s="394"/>
      <c r="E17" s="394"/>
      <c r="F17" s="40" t="s">
        <v>138</v>
      </c>
      <c r="G17" s="40" t="s">
        <v>139</v>
      </c>
      <c r="H17" s="40" t="s">
        <v>140</v>
      </c>
    </row>
    <row r="18" spans="1:8" s="215" customFormat="1">
      <c r="A18" s="40">
        <v>1</v>
      </c>
      <c r="B18" s="40">
        <v>2</v>
      </c>
      <c r="C18" s="40">
        <v>3</v>
      </c>
      <c r="D18" s="40">
        <v>4</v>
      </c>
      <c r="E18" s="40">
        <v>5</v>
      </c>
      <c r="F18" s="40">
        <v>6</v>
      </c>
      <c r="G18" s="40">
        <v>7</v>
      </c>
      <c r="H18" s="40">
        <v>8</v>
      </c>
    </row>
    <row r="19" spans="1:8" s="219" customFormat="1" ht="31.5">
      <c r="A19" s="40">
        <v>1</v>
      </c>
      <c r="B19" s="54" t="s">
        <v>370</v>
      </c>
      <c r="C19" s="42">
        <v>4250</v>
      </c>
      <c r="D19" s="40">
        <v>1</v>
      </c>
      <c r="E19" s="42">
        <f>F19+G19+H19</f>
        <v>4250</v>
      </c>
      <c r="F19" s="42">
        <v>0</v>
      </c>
      <c r="G19" s="42">
        <v>0</v>
      </c>
      <c r="H19" s="42">
        <v>4250</v>
      </c>
    </row>
    <row r="20" spans="1:8" s="219" customFormat="1" ht="31.5">
      <c r="A20" s="40">
        <v>2</v>
      </c>
      <c r="B20" s="54" t="s">
        <v>371</v>
      </c>
      <c r="C20" s="42">
        <v>8500</v>
      </c>
      <c r="D20" s="40">
        <v>1</v>
      </c>
      <c r="E20" s="42">
        <f>F20+G20+H20</f>
        <v>8500</v>
      </c>
      <c r="F20" s="42">
        <v>0</v>
      </c>
      <c r="G20" s="42">
        <v>0</v>
      </c>
      <c r="H20" s="42">
        <v>8500</v>
      </c>
    </row>
    <row r="21" spans="1:8" s="206" customFormat="1">
      <c r="A21" s="213"/>
      <c r="B21" s="213" t="s">
        <v>21</v>
      </c>
      <c r="C21" s="213" t="s">
        <v>11</v>
      </c>
      <c r="D21" s="213" t="s">
        <v>11</v>
      </c>
      <c r="E21" s="214">
        <f>SUM(E19:E20)</f>
        <v>12750</v>
      </c>
      <c r="F21" s="214">
        <f>SUM(F19:F20)</f>
        <v>0</v>
      </c>
      <c r="G21" s="214">
        <f>SUM(G19:G20)</f>
        <v>0</v>
      </c>
      <c r="H21" s="214">
        <f>SUM(H19:H20)</f>
        <v>12750</v>
      </c>
    </row>
    <row r="22" spans="1:8" s="206" customFormat="1" ht="15.75" customHeight="1"/>
    <row r="23" spans="1:8" s="206" customFormat="1">
      <c r="A23" s="210" t="s">
        <v>367</v>
      </c>
    </row>
    <row r="24" spans="1:8" s="206" customFormat="1">
      <c r="A24" s="222"/>
    </row>
    <row r="25" spans="1:8" s="206" customFormat="1">
      <c r="A25" s="393" t="s">
        <v>22</v>
      </c>
      <c r="B25" s="393" t="s">
        <v>6</v>
      </c>
      <c r="C25" s="393" t="s">
        <v>48</v>
      </c>
      <c r="D25" s="393" t="s">
        <v>49</v>
      </c>
      <c r="E25" s="393" t="s">
        <v>50</v>
      </c>
      <c r="F25" s="392" t="s">
        <v>137</v>
      </c>
      <c r="G25" s="392"/>
      <c r="H25" s="392"/>
    </row>
    <row r="26" spans="1:8" s="206" customFormat="1" ht="63">
      <c r="A26" s="394"/>
      <c r="B26" s="394"/>
      <c r="C26" s="394"/>
      <c r="D26" s="394"/>
      <c r="E26" s="394"/>
      <c r="F26" s="40" t="s">
        <v>138</v>
      </c>
      <c r="G26" s="40" t="s">
        <v>139</v>
      </c>
      <c r="H26" s="40" t="s">
        <v>140</v>
      </c>
    </row>
    <row r="27" spans="1:8" s="206" customFormat="1">
      <c r="A27" s="40">
        <v>1</v>
      </c>
      <c r="B27" s="40">
        <v>2</v>
      </c>
      <c r="C27" s="40">
        <v>3</v>
      </c>
      <c r="D27" s="40">
        <v>4</v>
      </c>
      <c r="E27" s="40">
        <v>5</v>
      </c>
      <c r="F27" s="40">
        <v>6</v>
      </c>
      <c r="G27" s="40">
        <v>7</v>
      </c>
      <c r="H27" s="40">
        <v>8</v>
      </c>
    </row>
    <row r="28" spans="1:8" s="206" customFormat="1" ht="47.25">
      <c r="A28" s="40">
        <v>1</v>
      </c>
      <c r="B28" s="54" t="s">
        <v>372</v>
      </c>
      <c r="C28" s="42">
        <v>20000</v>
      </c>
      <c r="D28" s="40">
        <v>3</v>
      </c>
      <c r="E28" s="42">
        <f>F28+G28+H28</f>
        <v>60000</v>
      </c>
      <c r="F28" s="42">
        <v>0</v>
      </c>
      <c r="G28" s="42">
        <v>0</v>
      </c>
      <c r="H28" s="42">
        <v>60000</v>
      </c>
    </row>
    <row r="29" spans="1:8" s="206" customFormat="1" ht="31.5">
      <c r="A29" s="40">
        <v>2</v>
      </c>
      <c r="B29" s="54" t="s">
        <v>373</v>
      </c>
      <c r="C29" s="42">
        <v>2083.33</v>
      </c>
      <c r="D29" s="40">
        <v>12</v>
      </c>
      <c r="E29" s="42">
        <f>F29+G29+H29</f>
        <v>250000</v>
      </c>
      <c r="F29" s="42">
        <v>0</v>
      </c>
      <c r="G29" s="42">
        <v>250000</v>
      </c>
      <c r="H29" s="42">
        <v>0</v>
      </c>
    </row>
    <row r="30" spans="1:8" s="206" customFormat="1" ht="47.25">
      <c r="A30" s="40">
        <v>3</v>
      </c>
      <c r="B30" s="54" t="s">
        <v>374</v>
      </c>
      <c r="C30" s="42">
        <v>10000</v>
      </c>
      <c r="D30" s="40">
        <v>1</v>
      </c>
      <c r="E30" s="42">
        <f>F30+G30+H30</f>
        <v>10000</v>
      </c>
      <c r="F30" s="42">
        <v>0</v>
      </c>
      <c r="G30" s="42">
        <v>0</v>
      </c>
      <c r="H30" s="42">
        <v>10000</v>
      </c>
    </row>
    <row r="31" spans="1:8" s="206" customFormat="1">
      <c r="A31" s="213"/>
      <c r="B31" s="213" t="s">
        <v>21</v>
      </c>
      <c r="C31" s="213" t="s">
        <v>11</v>
      </c>
      <c r="D31" s="213" t="s">
        <v>11</v>
      </c>
      <c r="E31" s="214">
        <f>SUM(E28:E30)</f>
        <v>320000</v>
      </c>
      <c r="F31" s="214">
        <f>SUM(F28:F30)</f>
        <v>0</v>
      </c>
      <c r="G31" s="214">
        <f>SUM(G28:G30)</f>
        <v>250000</v>
      </c>
      <c r="H31" s="214">
        <f>SUM(H28:H30)</f>
        <v>70000</v>
      </c>
    </row>
  </sheetData>
  <mergeCells count="21">
    <mergeCell ref="F25:H25"/>
    <mergeCell ref="A25:A26"/>
    <mergeCell ref="B25:B26"/>
    <mergeCell ref="C25:C26"/>
    <mergeCell ref="D25:D26"/>
    <mergeCell ref="E25:E26"/>
    <mergeCell ref="F16:H16"/>
    <mergeCell ref="A2:E2"/>
    <mergeCell ref="F6:H6"/>
    <mergeCell ref="A6:A7"/>
    <mergeCell ref="B6:B7"/>
    <mergeCell ref="C6:C7"/>
    <mergeCell ref="D6:D7"/>
    <mergeCell ref="E6:E7"/>
    <mergeCell ref="A5:H5"/>
    <mergeCell ref="A12:E12"/>
    <mergeCell ref="A16:A17"/>
    <mergeCell ref="B16:B17"/>
    <mergeCell ref="C16:C17"/>
    <mergeCell ref="D16:D17"/>
    <mergeCell ref="E16:E17"/>
  </mergeCells>
  <printOptions horizontalCentered="1"/>
  <pageMargins left="0.78740157480314965" right="0.19685039370078741" top="0.19685039370078741" bottom="0.19685039370078741" header="0" footer="0"/>
  <pageSetup paperSize="9" scale="72" fitToHeight="5"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2:K48"/>
  <sheetViews>
    <sheetView workbookViewId="0">
      <selection activeCell="F15" sqref="F15"/>
    </sheetView>
  </sheetViews>
  <sheetFormatPr defaultRowHeight="15"/>
  <cols>
    <col min="1" max="1" width="5.7109375" style="6" customWidth="1"/>
    <col min="2" max="2" width="28.5703125" style="6" customWidth="1"/>
    <col min="3" max="3" width="14.28515625" style="6" customWidth="1"/>
    <col min="4" max="5" width="14.140625" style="6" customWidth="1"/>
    <col min="6" max="6" width="14.28515625" style="6" customWidth="1"/>
    <col min="7" max="7" width="14.140625" style="6" customWidth="1"/>
    <col min="8" max="9" width="14.28515625" style="6" customWidth="1"/>
  </cols>
  <sheetData>
    <row r="2" spans="1:11" ht="15.75">
      <c r="A2" s="414" t="s">
        <v>169</v>
      </c>
      <c r="B2" s="414"/>
      <c r="C2" s="414"/>
      <c r="D2" s="414"/>
      <c r="E2" s="414"/>
      <c r="F2" s="414"/>
    </row>
    <row r="3" spans="1:11" ht="15.75">
      <c r="A3" s="86"/>
      <c r="B3" s="86"/>
      <c r="C3" s="86"/>
      <c r="D3" s="86"/>
      <c r="E3" s="86"/>
      <c r="F3" s="86"/>
    </row>
    <row r="4" spans="1:11" ht="15.75">
      <c r="A4" s="15" t="s">
        <v>375</v>
      </c>
    </row>
    <row r="5" spans="1:11" ht="15.75">
      <c r="A5" s="16"/>
      <c r="F5" s="60"/>
      <c r="G5" s="60"/>
      <c r="H5" s="60"/>
    </row>
    <row r="6" spans="1:11" ht="15.75">
      <c r="A6" s="388" t="s">
        <v>22</v>
      </c>
      <c r="B6" s="388" t="s">
        <v>17</v>
      </c>
      <c r="C6" s="388" t="s">
        <v>53</v>
      </c>
      <c r="D6" s="388" t="s">
        <v>54</v>
      </c>
      <c r="E6" s="388" t="s">
        <v>55</v>
      </c>
      <c r="F6" s="388" t="s">
        <v>177</v>
      </c>
      <c r="G6" s="417" t="s">
        <v>137</v>
      </c>
      <c r="H6" s="421"/>
      <c r="I6" s="418"/>
    </row>
    <row r="7" spans="1:11" ht="63">
      <c r="A7" s="389"/>
      <c r="B7" s="389"/>
      <c r="C7" s="389"/>
      <c r="D7" s="389"/>
      <c r="E7" s="389"/>
      <c r="F7" s="389"/>
      <c r="G7" s="203" t="s">
        <v>138</v>
      </c>
      <c r="H7" s="203" t="s">
        <v>139</v>
      </c>
      <c r="I7" s="203" t="s">
        <v>140</v>
      </c>
    </row>
    <row r="8" spans="1:11" ht="15.75">
      <c r="A8" s="40">
        <v>1</v>
      </c>
      <c r="B8" s="40">
        <v>2</v>
      </c>
      <c r="C8" s="40">
        <v>3</v>
      </c>
      <c r="D8" s="40">
        <v>4</v>
      </c>
      <c r="E8" s="40">
        <v>5</v>
      </c>
      <c r="F8" s="40">
        <v>6</v>
      </c>
      <c r="G8" s="40">
        <v>7</v>
      </c>
      <c r="H8" s="40">
        <v>8</v>
      </c>
      <c r="I8" s="40">
        <v>9</v>
      </c>
    </row>
    <row r="9" spans="1:11" ht="31.5">
      <c r="A9" s="40">
        <v>1</v>
      </c>
      <c r="B9" s="40" t="s">
        <v>376</v>
      </c>
      <c r="C9" s="40">
        <v>47</v>
      </c>
      <c r="D9" s="40">
        <v>12</v>
      </c>
      <c r="E9" s="42">
        <v>750</v>
      </c>
      <c r="F9" s="42">
        <f>G9+H9+I9</f>
        <v>423000</v>
      </c>
      <c r="G9" s="42">
        <v>0</v>
      </c>
      <c r="H9" s="42">
        <v>423000</v>
      </c>
      <c r="I9" s="42">
        <v>0</v>
      </c>
    </row>
    <row r="10" spans="1:11" ht="15.75">
      <c r="A10" s="40">
        <v>2</v>
      </c>
      <c r="B10" s="40" t="s">
        <v>377</v>
      </c>
      <c r="C10" s="40">
        <v>32</v>
      </c>
      <c r="D10" s="40">
        <v>12</v>
      </c>
      <c r="E10" s="42">
        <v>520.83000000000004</v>
      </c>
      <c r="F10" s="42">
        <f t="shared" ref="F10:F14" si="0">G10+H10+I10</f>
        <v>200000</v>
      </c>
      <c r="G10" s="42">
        <v>0</v>
      </c>
      <c r="H10" s="42">
        <v>160000</v>
      </c>
      <c r="I10" s="42">
        <v>40000</v>
      </c>
      <c r="J10" s="224"/>
      <c r="K10" s="69"/>
    </row>
    <row r="11" spans="1:11" ht="31.5">
      <c r="A11" s="40">
        <v>3</v>
      </c>
      <c r="B11" s="40" t="s">
        <v>378</v>
      </c>
      <c r="C11" s="40">
        <v>1</v>
      </c>
      <c r="D11" s="40">
        <v>12</v>
      </c>
      <c r="E11" s="42">
        <v>833.33</v>
      </c>
      <c r="F11" s="42">
        <f>G11+H11+I11</f>
        <v>10000</v>
      </c>
      <c r="G11" s="42">
        <v>0</v>
      </c>
      <c r="H11" s="42">
        <v>10000</v>
      </c>
      <c r="I11" s="42">
        <v>0</v>
      </c>
    </row>
    <row r="12" spans="1:11" ht="15.75">
      <c r="A12" s="40">
        <v>4</v>
      </c>
      <c r="B12" s="40" t="s">
        <v>379</v>
      </c>
      <c r="C12" s="40" t="s">
        <v>380</v>
      </c>
      <c r="D12" s="40">
        <v>12</v>
      </c>
      <c r="E12" s="42">
        <v>2141.0300000000002</v>
      </c>
      <c r="F12" s="42">
        <f t="shared" si="0"/>
        <v>334000</v>
      </c>
      <c r="G12" s="42">
        <v>0</v>
      </c>
      <c r="H12" s="42">
        <v>334000</v>
      </c>
      <c r="I12" s="42">
        <v>0</v>
      </c>
    </row>
    <row r="13" spans="1:11" ht="47.25">
      <c r="A13" s="40">
        <v>5</v>
      </c>
      <c r="B13" s="40" t="s">
        <v>381</v>
      </c>
      <c r="C13" s="40" t="s">
        <v>382</v>
      </c>
      <c r="D13" s="40">
        <v>1</v>
      </c>
      <c r="E13" s="42">
        <v>25.5</v>
      </c>
      <c r="F13" s="42">
        <f>G13+H13+I13</f>
        <v>10200</v>
      </c>
      <c r="G13" s="42">
        <v>0</v>
      </c>
      <c r="H13" s="42">
        <v>10200</v>
      </c>
      <c r="I13" s="42">
        <v>0</v>
      </c>
    </row>
    <row r="14" spans="1:11" ht="15.75">
      <c r="A14" s="213"/>
      <c r="B14" s="213" t="s">
        <v>21</v>
      </c>
      <c r="C14" s="213" t="s">
        <v>11</v>
      </c>
      <c r="D14" s="213" t="s">
        <v>11</v>
      </c>
      <c r="E14" s="213" t="s">
        <v>11</v>
      </c>
      <c r="F14" s="214">
        <f t="shared" si="0"/>
        <v>977200</v>
      </c>
      <c r="G14" s="214">
        <f>SUM(G9:G13)</f>
        <v>0</v>
      </c>
      <c r="H14" s="214">
        <f>SUM(H9:H13)</f>
        <v>937200</v>
      </c>
      <c r="I14" s="214">
        <f>SUM(I9:I13)</f>
        <v>40000</v>
      </c>
    </row>
    <row r="15" spans="1:11" ht="15.75">
      <c r="A15" s="86"/>
      <c r="B15" s="86"/>
      <c r="C15" s="86"/>
      <c r="D15" s="86"/>
      <c r="E15" s="86"/>
      <c r="F15" s="86"/>
    </row>
    <row r="16" spans="1:11" ht="15.75">
      <c r="A16" s="414" t="s">
        <v>170</v>
      </c>
      <c r="B16" s="414"/>
      <c r="C16" s="414"/>
      <c r="D16" s="414"/>
      <c r="E16" s="414"/>
      <c r="F16" s="1"/>
      <c r="G16" s="1"/>
      <c r="H16" s="1"/>
      <c r="I16" s="1"/>
    </row>
    <row r="17" spans="1:10" ht="15.75">
      <c r="A17" s="86"/>
      <c r="B17" s="1"/>
      <c r="C17" s="1"/>
      <c r="D17" s="1"/>
      <c r="E17" s="1"/>
      <c r="F17" s="1"/>
      <c r="G17" s="1"/>
      <c r="H17" s="1"/>
      <c r="I17" s="1"/>
    </row>
    <row r="18" spans="1:10" ht="15.75">
      <c r="A18" s="15" t="s">
        <v>375</v>
      </c>
      <c r="B18" s="1"/>
      <c r="C18" s="1"/>
      <c r="D18" s="1"/>
      <c r="E18" s="1"/>
      <c r="F18" s="1"/>
      <c r="G18" s="1"/>
      <c r="H18" s="1"/>
      <c r="I18" s="1"/>
    </row>
    <row r="19" spans="1:10" ht="15.75">
      <c r="A19" s="15"/>
      <c r="B19" s="1"/>
      <c r="C19" s="1"/>
      <c r="D19" s="1"/>
      <c r="E19" s="1"/>
      <c r="F19" s="1"/>
      <c r="G19" s="1"/>
      <c r="H19" s="1"/>
      <c r="I19" s="1"/>
    </row>
    <row r="20" spans="1:10" ht="15.75">
      <c r="A20" s="388" t="s">
        <v>22</v>
      </c>
      <c r="B20" s="422" t="s">
        <v>17</v>
      </c>
      <c r="C20" s="423"/>
      <c r="D20" s="388" t="s">
        <v>519</v>
      </c>
      <c r="E20" s="388" t="s">
        <v>56</v>
      </c>
      <c r="F20" s="388" t="s">
        <v>57</v>
      </c>
      <c r="G20" s="417" t="s">
        <v>137</v>
      </c>
      <c r="H20" s="421"/>
      <c r="I20" s="418"/>
    </row>
    <row r="21" spans="1:10" ht="63">
      <c r="A21" s="389"/>
      <c r="B21" s="424"/>
      <c r="C21" s="425"/>
      <c r="D21" s="389"/>
      <c r="E21" s="389"/>
      <c r="F21" s="389"/>
      <c r="G21" s="203" t="s">
        <v>138</v>
      </c>
      <c r="H21" s="203" t="s">
        <v>139</v>
      </c>
      <c r="I21" s="203" t="s">
        <v>140</v>
      </c>
    </row>
    <row r="22" spans="1:10" ht="15.75">
      <c r="A22" s="203">
        <v>1</v>
      </c>
      <c r="B22" s="417">
        <v>2</v>
      </c>
      <c r="C22" s="418"/>
      <c r="D22" s="203">
        <v>3</v>
      </c>
      <c r="E22" s="203">
        <v>4</v>
      </c>
      <c r="F22" s="203">
        <v>5</v>
      </c>
      <c r="G22" s="203">
        <v>6</v>
      </c>
      <c r="H22" s="203">
        <v>7</v>
      </c>
      <c r="I22" s="203">
        <v>8</v>
      </c>
    </row>
    <row r="23" spans="1:10" ht="15.75">
      <c r="A23" s="40">
        <v>1</v>
      </c>
      <c r="B23" s="399" t="s">
        <v>553</v>
      </c>
      <c r="C23" s="400"/>
      <c r="D23" s="40">
        <v>20</v>
      </c>
      <c r="E23" s="42">
        <v>500</v>
      </c>
      <c r="F23" s="42">
        <f>G23+H23+I23</f>
        <v>10000</v>
      </c>
      <c r="G23" s="42">
        <v>0</v>
      </c>
      <c r="H23" s="42">
        <v>0</v>
      </c>
      <c r="I23" s="42">
        <v>10000</v>
      </c>
      <c r="J23" s="225"/>
    </row>
    <row r="24" spans="1:10" ht="15.75">
      <c r="A24" s="226"/>
      <c r="B24" s="426" t="s">
        <v>21</v>
      </c>
      <c r="C24" s="427"/>
      <c r="D24" s="226"/>
      <c r="E24" s="216"/>
      <c r="F24" s="216">
        <f>SUM(F23:F23)</f>
        <v>10000</v>
      </c>
      <c r="G24" s="216">
        <f>SUM(G23:G23)</f>
        <v>0</v>
      </c>
      <c r="H24" s="216">
        <f>SUM(H23:H23)</f>
        <v>0</v>
      </c>
      <c r="I24" s="216">
        <f>SUM(I23:I23)</f>
        <v>10000</v>
      </c>
    </row>
    <row r="25" spans="1:10" ht="15.75">
      <c r="A25" s="1"/>
      <c r="B25" s="1"/>
      <c r="C25" s="1"/>
      <c r="D25" s="1"/>
      <c r="E25" s="1"/>
      <c r="F25" s="1"/>
      <c r="G25" s="1"/>
      <c r="H25" s="1"/>
      <c r="I25" s="1"/>
    </row>
    <row r="26" spans="1:10" ht="15.75">
      <c r="A26" s="414" t="s">
        <v>171</v>
      </c>
      <c r="B26" s="414"/>
      <c r="C26" s="414"/>
      <c r="D26" s="414"/>
      <c r="E26" s="414"/>
      <c r="F26" s="414"/>
      <c r="G26" s="1"/>
      <c r="H26" s="1"/>
      <c r="I26" s="1"/>
    </row>
    <row r="27" spans="1:10" ht="15.75">
      <c r="A27" s="86"/>
      <c r="B27" s="86"/>
      <c r="C27" s="86"/>
      <c r="D27" s="86"/>
      <c r="E27" s="86"/>
      <c r="F27" s="86"/>
      <c r="G27" s="1"/>
      <c r="H27" s="1"/>
      <c r="I27" s="1"/>
    </row>
    <row r="28" spans="1:10" ht="15.75">
      <c r="A28" s="15" t="s">
        <v>383</v>
      </c>
      <c r="B28" s="1"/>
      <c r="C28" s="1"/>
      <c r="D28" s="1"/>
      <c r="E28" s="1"/>
      <c r="F28" s="1"/>
      <c r="G28" s="1"/>
      <c r="H28" s="1"/>
      <c r="I28" s="1"/>
    </row>
    <row r="29" spans="1:10" ht="15.75">
      <c r="A29" s="1"/>
      <c r="B29" s="1"/>
      <c r="C29" s="1"/>
      <c r="D29" s="1"/>
      <c r="E29" s="1"/>
      <c r="F29" s="1"/>
      <c r="G29" s="1"/>
      <c r="H29" s="1"/>
      <c r="I29" s="1"/>
    </row>
    <row r="30" spans="1:10" ht="15.75">
      <c r="A30" s="388" t="s">
        <v>22</v>
      </c>
      <c r="B30" s="388" t="s">
        <v>6</v>
      </c>
      <c r="C30" s="388" t="s">
        <v>58</v>
      </c>
      <c r="D30" s="388" t="s">
        <v>90</v>
      </c>
      <c r="E30" s="388" t="s">
        <v>59</v>
      </c>
      <c r="F30" s="388" t="s">
        <v>176</v>
      </c>
      <c r="G30" s="417" t="s">
        <v>137</v>
      </c>
      <c r="H30" s="421"/>
      <c r="I30" s="418"/>
    </row>
    <row r="31" spans="1:10" ht="63">
      <c r="A31" s="389"/>
      <c r="B31" s="389"/>
      <c r="C31" s="389"/>
      <c r="D31" s="389"/>
      <c r="E31" s="389"/>
      <c r="F31" s="389"/>
      <c r="G31" s="203" t="s">
        <v>138</v>
      </c>
      <c r="H31" s="203" t="s">
        <v>139</v>
      </c>
      <c r="I31" s="203" t="s">
        <v>140</v>
      </c>
    </row>
    <row r="32" spans="1:10" s="227" customFormat="1" ht="15.75">
      <c r="A32" s="40">
        <v>1</v>
      </c>
      <c r="B32" s="40">
        <v>2</v>
      </c>
      <c r="C32" s="40">
        <v>4</v>
      </c>
      <c r="D32" s="40">
        <v>5</v>
      </c>
      <c r="E32" s="40">
        <v>6</v>
      </c>
      <c r="F32" s="40">
        <v>7</v>
      </c>
      <c r="G32" s="40">
        <v>8</v>
      </c>
      <c r="H32" s="40">
        <v>9</v>
      </c>
      <c r="I32" s="40">
        <v>10</v>
      </c>
    </row>
    <row r="33" spans="1:10" s="227" customFormat="1" ht="15.75">
      <c r="A33" s="40">
        <v>1</v>
      </c>
      <c r="B33" s="54" t="s">
        <v>384</v>
      </c>
      <c r="C33" s="42">
        <v>518.67999999999995</v>
      </c>
      <c r="D33" s="42">
        <v>6399.47</v>
      </c>
      <c r="E33" s="218">
        <v>1.4999999999999999E-2</v>
      </c>
      <c r="F33" s="42">
        <f t="shared" ref="F33:F38" si="1">G33+H33+I33</f>
        <v>3944875</v>
      </c>
      <c r="G33" s="42">
        <v>0</v>
      </c>
      <c r="H33" s="42">
        <v>3894875</v>
      </c>
      <c r="I33" s="42">
        <v>50000</v>
      </c>
      <c r="J33" s="225"/>
    </row>
    <row r="34" spans="1:10" s="227" customFormat="1" ht="15.75">
      <c r="A34" s="40">
        <v>2</v>
      </c>
      <c r="B34" s="54" t="s">
        <v>385</v>
      </c>
      <c r="C34" s="40">
        <v>513521</v>
      </c>
      <c r="D34" s="42">
        <v>6.14</v>
      </c>
      <c r="E34" s="218">
        <v>2.5000000000000001E-2</v>
      </c>
      <c r="F34" s="42">
        <f t="shared" si="1"/>
        <v>2972414</v>
      </c>
      <c r="G34" s="42">
        <v>0</v>
      </c>
      <c r="H34" s="42">
        <v>2812414</v>
      </c>
      <c r="I34" s="42">
        <v>160000</v>
      </c>
      <c r="J34" s="225"/>
    </row>
    <row r="35" spans="1:10" s="227" customFormat="1" ht="15.75">
      <c r="A35" s="40">
        <v>3</v>
      </c>
      <c r="B35" s="54" t="s">
        <v>386</v>
      </c>
      <c r="C35" s="42">
        <v>217.12</v>
      </c>
      <c r="D35" s="223">
        <v>2617.3200000000002</v>
      </c>
      <c r="E35" s="218">
        <v>1.7999999999999999E-2</v>
      </c>
      <c r="F35" s="42">
        <f t="shared" si="1"/>
        <v>542000</v>
      </c>
      <c r="G35" s="42">
        <v>0</v>
      </c>
      <c r="H35" s="42">
        <v>522000</v>
      </c>
      <c r="I35" s="42">
        <v>20000</v>
      </c>
      <c r="J35" s="225"/>
    </row>
    <row r="36" spans="1:10" s="227" customFormat="1" ht="31.5">
      <c r="A36" s="40">
        <v>4</v>
      </c>
      <c r="B36" s="54" t="s">
        <v>387</v>
      </c>
      <c r="C36" s="40">
        <v>5796</v>
      </c>
      <c r="D36" s="223">
        <v>35.72</v>
      </c>
      <c r="E36" s="218">
        <v>0.02</v>
      </c>
      <c r="F36" s="42">
        <f t="shared" si="1"/>
        <v>377000</v>
      </c>
      <c r="G36" s="42">
        <v>0</v>
      </c>
      <c r="H36" s="42">
        <v>332000</v>
      </c>
      <c r="I36" s="42">
        <v>45000</v>
      </c>
      <c r="J36" s="224"/>
    </row>
    <row r="37" spans="1:10" ht="31.5">
      <c r="A37" s="315">
        <v>5</v>
      </c>
      <c r="B37" s="54" t="s">
        <v>556</v>
      </c>
      <c r="C37" s="315">
        <v>681.18</v>
      </c>
      <c r="D37" s="223">
        <v>490.14</v>
      </c>
      <c r="E37" s="218" t="s">
        <v>200</v>
      </c>
      <c r="F37" s="42">
        <f t="shared" si="1"/>
        <v>333873.57</v>
      </c>
      <c r="G37" s="42">
        <v>0</v>
      </c>
      <c r="H37" s="42">
        <v>333873.57</v>
      </c>
      <c r="I37" s="42">
        <v>0</v>
      </c>
    </row>
    <row r="38" spans="1:10" ht="15.75">
      <c r="A38" s="226"/>
      <c r="B38" s="226" t="s">
        <v>21</v>
      </c>
      <c r="C38" s="226" t="s">
        <v>11</v>
      </c>
      <c r="D38" s="226" t="s">
        <v>11</v>
      </c>
      <c r="E38" s="226" t="s">
        <v>11</v>
      </c>
      <c r="F38" s="214">
        <f t="shared" si="1"/>
        <v>8170162.5700000003</v>
      </c>
      <c r="G38" s="214">
        <f>SUM(G33:G36)</f>
        <v>0</v>
      </c>
      <c r="H38" s="214">
        <f>SUM(H33:H37)</f>
        <v>7895162.5700000003</v>
      </c>
      <c r="I38" s="216">
        <f>SUM(I33:I37)</f>
        <v>275000</v>
      </c>
    </row>
    <row r="39" spans="1:10" ht="15.75">
      <c r="A39" s="86"/>
      <c r="B39" s="86"/>
      <c r="C39" s="86"/>
      <c r="D39" s="86"/>
      <c r="E39" s="86"/>
      <c r="F39" s="228"/>
      <c r="G39" s="1"/>
      <c r="H39" s="1"/>
      <c r="I39" s="1"/>
    </row>
    <row r="40" spans="1:10" s="227" customFormat="1" ht="15.75">
      <c r="A40" s="428" t="s">
        <v>172</v>
      </c>
      <c r="B40" s="428"/>
      <c r="C40" s="428"/>
      <c r="D40" s="428"/>
      <c r="E40" s="428"/>
      <c r="F40" s="1"/>
      <c r="G40" s="1"/>
      <c r="H40" s="1"/>
      <c r="I40" s="1"/>
    </row>
    <row r="41" spans="1:10" ht="15.75">
      <c r="A41" s="16"/>
      <c r="B41" s="1"/>
      <c r="C41" s="1"/>
      <c r="D41" s="1"/>
      <c r="E41" s="1"/>
      <c r="F41" s="1"/>
      <c r="G41" s="1"/>
      <c r="H41" s="1"/>
      <c r="I41" s="1"/>
    </row>
    <row r="42" spans="1:10" ht="15.75">
      <c r="A42" s="210" t="s">
        <v>375</v>
      </c>
      <c r="B42" s="206"/>
      <c r="C42" s="206"/>
      <c r="D42" s="206"/>
      <c r="E42" s="206"/>
      <c r="F42" s="206"/>
      <c r="G42" s="206"/>
      <c r="H42" s="206"/>
      <c r="I42" s="206"/>
    </row>
    <row r="43" spans="1:10" ht="15.75">
      <c r="A43" s="16"/>
      <c r="B43" s="1"/>
      <c r="C43" s="1"/>
      <c r="D43" s="1"/>
      <c r="E43" s="1"/>
      <c r="F43" s="1"/>
      <c r="G43" s="1"/>
      <c r="H43" s="1"/>
      <c r="I43" s="1"/>
    </row>
    <row r="44" spans="1:10" ht="15.75">
      <c r="A44" s="331" t="s">
        <v>22</v>
      </c>
      <c r="B44" s="422" t="s">
        <v>6</v>
      </c>
      <c r="C44" s="423"/>
      <c r="D44" s="331" t="s">
        <v>60</v>
      </c>
      <c r="E44" s="331" t="s">
        <v>61</v>
      </c>
      <c r="F44" s="331" t="s">
        <v>62</v>
      </c>
      <c r="G44" s="417" t="s">
        <v>137</v>
      </c>
      <c r="H44" s="421"/>
      <c r="I44" s="418"/>
    </row>
    <row r="45" spans="1:10" ht="63">
      <c r="A45" s="331"/>
      <c r="B45" s="424"/>
      <c r="C45" s="425"/>
      <c r="D45" s="331"/>
      <c r="E45" s="331"/>
      <c r="F45" s="331"/>
      <c r="G45" s="203" t="s">
        <v>138</v>
      </c>
      <c r="H45" s="203" t="s">
        <v>139</v>
      </c>
      <c r="I45" s="203" t="s">
        <v>140</v>
      </c>
    </row>
    <row r="46" spans="1:10" ht="15.75">
      <c r="A46" s="203">
        <v>1</v>
      </c>
      <c r="B46" s="417">
        <v>2</v>
      </c>
      <c r="C46" s="418"/>
      <c r="D46" s="203">
        <v>4</v>
      </c>
      <c r="E46" s="203">
        <v>5</v>
      </c>
      <c r="F46" s="203">
        <v>6</v>
      </c>
      <c r="G46" s="203">
        <v>7</v>
      </c>
      <c r="H46" s="203">
        <v>8</v>
      </c>
      <c r="I46" s="203">
        <v>9</v>
      </c>
    </row>
    <row r="47" spans="1:10" ht="15.75">
      <c r="A47" s="226">
        <v>1</v>
      </c>
      <c r="B47" s="419" t="s">
        <v>388</v>
      </c>
      <c r="C47" s="420"/>
      <c r="D47" s="203" t="s">
        <v>389</v>
      </c>
      <c r="E47" s="40">
        <v>8116.79</v>
      </c>
      <c r="F47" s="12">
        <f>G47+H47+I47</f>
        <v>101500</v>
      </c>
      <c r="G47" s="12">
        <v>0</v>
      </c>
      <c r="H47" s="42">
        <v>0</v>
      </c>
      <c r="I47" s="12">
        <v>101500</v>
      </c>
    </row>
    <row r="48" spans="1:10" ht="15.75">
      <c r="A48" s="104"/>
      <c r="B48" s="415" t="s">
        <v>21</v>
      </c>
      <c r="C48" s="416"/>
      <c r="D48" s="104" t="s">
        <v>11</v>
      </c>
      <c r="E48" s="104" t="s">
        <v>11</v>
      </c>
      <c r="F48" s="216">
        <f>SUM(F47:F47)</f>
        <v>101500</v>
      </c>
      <c r="G48" s="216">
        <f>SUM(G47:G47)</f>
        <v>0</v>
      </c>
      <c r="H48" s="216">
        <f>SUM(H47:H47)</f>
        <v>0</v>
      </c>
      <c r="I48" s="216">
        <f>SUM(I47:I47)</f>
        <v>101500</v>
      </c>
    </row>
  </sheetData>
  <mergeCells count="36">
    <mergeCell ref="G30:I30"/>
    <mergeCell ref="A40:E40"/>
    <mergeCell ref="A44:A45"/>
    <mergeCell ref="B44:C45"/>
    <mergeCell ref="D44:D45"/>
    <mergeCell ref="E44:E45"/>
    <mergeCell ref="F44:F45"/>
    <mergeCell ref="G44:I44"/>
    <mergeCell ref="B30:B31"/>
    <mergeCell ref="C30:C31"/>
    <mergeCell ref="D30:D31"/>
    <mergeCell ref="E30:E31"/>
    <mergeCell ref="F30:F31"/>
    <mergeCell ref="B48:C48"/>
    <mergeCell ref="B46:C46"/>
    <mergeCell ref="B47:C47"/>
    <mergeCell ref="G6:I6"/>
    <mergeCell ref="B22:C22"/>
    <mergeCell ref="B23:C23"/>
    <mergeCell ref="A16:E16"/>
    <mergeCell ref="A20:A21"/>
    <mergeCell ref="B20:C21"/>
    <mergeCell ref="D20:D21"/>
    <mergeCell ref="E20:E21"/>
    <mergeCell ref="F20:F21"/>
    <mergeCell ref="G20:I20"/>
    <mergeCell ref="B24:C24"/>
    <mergeCell ref="A26:F26"/>
    <mergeCell ref="A30:A31"/>
    <mergeCell ref="A2:F2"/>
    <mergeCell ref="A6:A7"/>
    <mergeCell ref="B6:B7"/>
    <mergeCell ref="C6:C7"/>
    <mergeCell ref="D6:D7"/>
    <mergeCell ref="E6:E7"/>
    <mergeCell ref="F6:F7"/>
  </mergeCells>
  <pageMargins left="0.78740157480314965" right="0.19685039370078741" top="0.19685039370078741" bottom="0.19685039370078741" header="0.31496062992125984" footer="0.31496062992125984"/>
  <pageSetup paperSize="9" scale="64" fitToHeight="5" orientation="portrait" horizontalDpi="0" verticalDpi="0" r:id="rId1"/>
</worksheet>
</file>

<file path=xl/worksheets/sheet13.xml><?xml version="1.0" encoding="utf-8"?>
<worksheet xmlns="http://schemas.openxmlformats.org/spreadsheetml/2006/main" xmlns:r="http://schemas.openxmlformats.org/officeDocument/2006/relationships">
  <sheetPr>
    <pageSetUpPr fitToPage="1"/>
  </sheetPr>
  <dimension ref="A1:M62"/>
  <sheetViews>
    <sheetView topLeftCell="A35" zoomScaleNormal="100" workbookViewId="0">
      <selection activeCell="I50" sqref="I50"/>
    </sheetView>
  </sheetViews>
  <sheetFormatPr defaultColWidth="6" defaultRowHeight="15.75"/>
  <cols>
    <col min="1" max="1" width="5.5703125" style="1" customWidth="1"/>
    <col min="2" max="2" width="42.85546875" style="1" customWidth="1"/>
    <col min="3" max="3" width="14.140625" style="1" customWidth="1"/>
    <col min="4" max="6" width="14.28515625" style="1" customWidth="1"/>
    <col min="7" max="8" width="14.140625" style="1" customWidth="1"/>
    <col min="9" max="9" width="18.85546875" style="1" customWidth="1"/>
    <col min="10" max="10" width="14.140625" style="1" customWidth="1"/>
    <col min="11" max="11" width="6" style="1" customWidth="1"/>
    <col min="12" max="12" width="13.140625" style="1" customWidth="1"/>
    <col min="13" max="13" width="12.140625" style="1" customWidth="1"/>
    <col min="14" max="14" width="6" style="1" customWidth="1"/>
    <col min="15" max="16384" width="6" style="1"/>
  </cols>
  <sheetData>
    <row r="1" spans="1:5" hidden="1">
      <c r="A1" s="15" t="s">
        <v>91</v>
      </c>
    </row>
    <row r="2" spans="1:5" hidden="1">
      <c r="A2" s="15" t="s">
        <v>115</v>
      </c>
    </row>
    <row r="3" spans="1:5" hidden="1">
      <c r="A3" s="15"/>
    </row>
    <row r="4" spans="1:5" ht="47.25" hidden="1">
      <c r="A4" s="9" t="s">
        <v>22</v>
      </c>
      <c r="B4" s="9" t="s">
        <v>17</v>
      </c>
      <c r="C4" s="9" t="s">
        <v>63</v>
      </c>
      <c r="D4" s="9" t="s">
        <v>64</v>
      </c>
      <c r="E4" s="9" t="s">
        <v>116</v>
      </c>
    </row>
    <row r="5" spans="1:5" hidden="1">
      <c r="A5" s="9">
        <v>1</v>
      </c>
      <c r="B5" s="9">
        <v>2</v>
      </c>
      <c r="C5" s="9">
        <v>3</v>
      </c>
      <c r="D5" s="9">
        <v>4</v>
      </c>
      <c r="E5" s="9">
        <v>5</v>
      </c>
    </row>
    <row r="6" spans="1:5" ht="47.25" hidden="1">
      <c r="A6" s="39">
        <v>1</v>
      </c>
      <c r="B6" s="38" t="s">
        <v>93</v>
      </c>
      <c r="C6" s="39" t="s">
        <v>101</v>
      </c>
      <c r="D6" s="39">
        <v>1</v>
      </c>
      <c r="E6" s="12">
        <v>205270</v>
      </c>
    </row>
    <row r="7" spans="1:5" ht="63" hidden="1">
      <c r="A7" s="39">
        <v>2</v>
      </c>
      <c r="B7" s="38" t="s">
        <v>94</v>
      </c>
      <c r="C7" s="39" t="s">
        <v>101</v>
      </c>
      <c r="D7" s="39">
        <v>1</v>
      </c>
      <c r="E7" s="12">
        <v>218600</v>
      </c>
    </row>
    <row r="8" spans="1:5" ht="31.5" hidden="1">
      <c r="A8" s="39">
        <v>3</v>
      </c>
      <c r="B8" s="38" t="s">
        <v>95</v>
      </c>
      <c r="C8" s="39" t="s">
        <v>102</v>
      </c>
      <c r="D8" s="39">
        <v>1</v>
      </c>
      <c r="E8" s="12">
        <v>116400</v>
      </c>
    </row>
    <row r="9" spans="1:5" ht="31.5" hidden="1">
      <c r="A9" s="39">
        <v>4</v>
      </c>
      <c r="B9" s="38" t="s">
        <v>96</v>
      </c>
      <c r="C9" s="39"/>
      <c r="D9" s="39">
        <v>1</v>
      </c>
      <c r="E9" s="12">
        <v>779850</v>
      </c>
    </row>
    <row r="10" spans="1:5" ht="31.5" hidden="1">
      <c r="A10" s="39">
        <v>5</v>
      </c>
      <c r="B10" s="38" t="s">
        <v>97</v>
      </c>
      <c r="C10" s="39"/>
      <c r="D10" s="39">
        <v>1</v>
      </c>
      <c r="E10" s="12">
        <v>2030</v>
      </c>
    </row>
    <row r="11" spans="1:5" ht="31.5" hidden="1">
      <c r="A11" s="39">
        <v>6</v>
      </c>
      <c r="B11" s="38" t="s">
        <v>98</v>
      </c>
      <c r="C11" s="39" t="s">
        <v>103</v>
      </c>
      <c r="D11" s="39">
        <v>1</v>
      </c>
      <c r="E11" s="12">
        <v>90000</v>
      </c>
    </row>
    <row r="12" spans="1:5" ht="47.25" hidden="1">
      <c r="A12" s="39">
        <v>7</v>
      </c>
      <c r="B12" s="38" t="s">
        <v>99</v>
      </c>
      <c r="C12" s="39" t="s">
        <v>101</v>
      </c>
      <c r="D12" s="39">
        <v>1</v>
      </c>
      <c r="E12" s="12">
        <v>10724</v>
      </c>
    </row>
    <row r="13" spans="1:5" hidden="1">
      <c r="A13" s="39">
        <v>8</v>
      </c>
      <c r="B13" s="38" t="s">
        <v>100</v>
      </c>
      <c r="C13" s="39"/>
      <c r="D13" s="39">
        <v>1</v>
      </c>
      <c r="E13" s="12">
        <v>17759</v>
      </c>
    </row>
    <row r="14" spans="1:5" ht="31.5" hidden="1">
      <c r="A14" s="58">
        <v>9</v>
      </c>
      <c r="B14" s="57" t="s">
        <v>119</v>
      </c>
      <c r="C14" s="58" t="s">
        <v>125</v>
      </c>
      <c r="D14" s="58">
        <v>2</v>
      </c>
      <c r="E14" s="12">
        <v>60000</v>
      </c>
    </row>
    <row r="15" spans="1:5" ht="47.25" hidden="1">
      <c r="A15" s="43">
        <v>9</v>
      </c>
      <c r="B15" s="38" t="s">
        <v>104</v>
      </c>
      <c r="C15" s="40" t="s">
        <v>101</v>
      </c>
      <c r="D15" s="40">
        <v>1</v>
      </c>
      <c r="E15" s="12">
        <v>31030</v>
      </c>
    </row>
    <row r="16" spans="1:5" ht="31.5" hidden="1">
      <c r="A16" s="39">
        <v>10</v>
      </c>
      <c r="B16" s="38" t="s">
        <v>108</v>
      </c>
      <c r="C16" s="39" t="s">
        <v>113</v>
      </c>
      <c r="D16" s="39">
        <v>20</v>
      </c>
      <c r="E16" s="12">
        <v>20000</v>
      </c>
    </row>
    <row r="17" spans="1:6" ht="47.25" hidden="1">
      <c r="A17" s="58">
        <v>11</v>
      </c>
      <c r="B17" s="38" t="s">
        <v>110</v>
      </c>
      <c r="C17" s="40" t="s">
        <v>101</v>
      </c>
      <c r="D17" s="39">
        <v>1</v>
      </c>
      <c r="E17" s="12">
        <v>12000</v>
      </c>
    </row>
    <row r="18" spans="1:6" ht="31.5" hidden="1">
      <c r="A18" s="58">
        <v>12</v>
      </c>
      <c r="B18" s="46" t="s">
        <v>121</v>
      </c>
      <c r="C18" s="47" t="s">
        <v>101</v>
      </c>
      <c r="D18" s="47">
        <v>1</v>
      </c>
      <c r="E18" s="12">
        <v>50000</v>
      </c>
    </row>
    <row r="19" spans="1:6" ht="47.25" hidden="1">
      <c r="A19" s="58">
        <v>13</v>
      </c>
      <c r="B19" s="49" t="s">
        <v>124</v>
      </c>
      <c r="C19" s="50" t="s">
        <v>101</v>
      </c>
      <c r="D19" s="50">
        <v>1</v>
      </c>
      <c r="E19" s="12">
        <v>100000</v>
      </c>
    </row>
    <row r="20" spans="1:6" ht="31.5" hidden="1">
      <c r="A20" s="58">
        <v>14</v>
      </c>
      <c r="B20" s="72" t="s">
        <v>120</v>
      </c>
      <c r="C20" s="70" t="s">
        <v>126</v>
      </c>
      <c r="D20" s="70">
        <v>1</v>
      </c>
      <c r="E20" s="71">
        <v>30000</v>
      </c>
    </row>
    <row r="21" spans="1:6" ht="45" hidden="1">
      <c r="A21" s="58">
        <v>15</v>
      </c>
      <c r="B21" s="44" t="s">
        <v>118</v>
      </c>
      <c r="C21" s="39" t="s">
        <v>114</v>
      </c>
      <c r="D21" s="39">
        <v>1</v>
      </c>
      <c r="E21" s="12">
        <v>810000</v>
      </c>
    </row>
    <row r="22" spans="1:6" hidden="1">
      <c r="A22" s="10"/>
      <c r="B22" s="14" t="s">
        <v>21</v>
      </c>
      <c r="C22" s="9" t="s">
        <v>11</v>
      </c>
      <c r="D22" s="9" t="s">
        <v>11</v>
      </c>
      <c r="E22" s="12">
        <f>SUM(E6:E21)</f>
        <v>2553663</v>
      </c>
    </row>
    <row r="23" spans="1:6" hidden="1"/>
    <row r="24" spans="1:6" hidden="1">
      <c r="A24" s="15" t="s">
        <v>91</v>
      </c>
    </row>
    <row r="25" spans="1:6" ht="28.5" hidden="1" customHeight="1">
      <c r="A25" s="385" t="s">
        <v>117</v>
      </c>
      <c r="B25" s="385"/>
      <c r="C25" s="385"/>
      <c r="D25" s="385"/>
      <c r="E25" s="385"/>
      <c r="F25" s="41"/>
    </row>
    <row r="26" spans="1:6" hidden="1">
      <c r="A26" s="15"/>
    </row>
    <row r="27" spans="1:6" ht="47.25" hidden="1">
      <c r="A27" s="9" t="s">
        <v>22</v>
      </c>
      <c r="B27" s="9" t="s">
        <v>17</v>
      </c>
      <c r="C27" s="9" t="s">
        <v>63</v>
      </c>
      <c r="D27" s="9" t="s">
        <v>64</v>
      </c>
      <c r="E27" s="9" t="s">
        <v>116</v>
      </c>
    </row>
    <row r="28" spans="1:6" hidden="1">
      <c r="A28" s="9">
        <v>1</v>
      </c>
      <c r="B28" s="9">
        <v>2</v>
      </c>
      <c r="C28" s="9">
        <v>3</v>
      </c>
      <c r="D28" s="9">
        <v>4</v>
      </c>
      <c r="E28" s="9">
        <v>5</v>
      </c>
    </row>
    <row r="29" spans="1:6" ht="63" hidden="1">
      <c r="A29" s="39">
        <v>1</v>
      </c>
      <c r="B29" s="38" t="s">
        <v>105</v>
      </c>
      <c r="C29" s="39" t="s">
        <v>111</v>
      </c>
      <c r="D29" s="39">
        <v>1</v>
      </c>
      <c r="E29" s="42">
        <v>5000</v>
      </c>
    </row>
    <row r="30" spans="1:6" ht="31.5" hidden="1">
      <c r="A30" s="39">
        <v>2</v>
      </c>
      <c r="B30" s="38" t="s">
        <v>106</v>
      </c>
      <c r="C30" s="40" t="s">
        <v>101</v>
      </c>
      <c r="D30" s="39">
        <v>1</v>
      </c>
      <c r="E30" s="42">
        <v>50000</v>
      </c>
    </row>
    <row r="31" spans="1:6" ht="141.75" hidden="1">
      <c r="A31" s="39">
        <v>3</v>
      </c>
      <c r="B31" s="38" t="s">
        <v>107</v>
      </c>
      <c r="C31" s="39" t="s">
        <v>112</v>
      </c>
      <c r="D31" s="39">
        <v>1</v>
      </c>
      <c r="E31" s="42">
        <v>45000</v>
      </c>
    </row>
    <row r="32" spans="1:6" ht="47.25" hidden="1">
      <c r="A32" s="39">
        <v>4</v>
      </c>
      <c r="B32" s="38" t="s">
        <v>109</v>
      </c>
      <c r="C32" s="40" t="s">
        <v>101</v>
      </c>
      <c r="D32" s="39">
        <v>1</v>
      </c>
      <c r="E32" s="42">
        <v>100000</v>
      </c>
    </row>
    <row r="33" spans="1:13" hidden="1">
      <c r="A33" s="10"/>
      <c r="B33" s="14" t="s">
        <v>21</v>
      </c>
      <c r="C33" s="9" t="s">
        <v>11</v>
      </c>
      <c r="D33" s="9" t="s">
        <v>11</v>
      </c>
      <c r="E33" s="12">
        <f>SUM(E29:E32)</f>
        <v>200000</v>
      </c>
    </row>
    <row r="34" spans="1:13" hidden="1"/>
    <row r="35" spans="1:13">
      <c r="G35" s="206"/>
    </row>
    <row r="36" spans="1:13">
      <c r="A36" s="429" t="s">
        <v>390</v>
      </c>
      <c r="B36" s="429"/>
      <c r="C36" s="429"/>
      <c r="D36" s="429"/>
      <c r="E36" s="429"/>
      <c r="G36" s="206"/>
    </row>
    <row r="37" spans="1:13">
      <c r="A37" s="229"/>
      <c r="G37" s="206"/>
    </row>
    <row r="38" spans="1:13">
      <c r="A38" s="15" t="s">
        <v>383</v>
      </c>
      <c r="G38" s="206"/>
    </row>
    <row r="39" spans="1:13">
      <c r="A39" s="15"/>
      <c r="G39" s="206"/>
    </row>
    <row r="40" spans="1:13">
      <c r="A40" s="393" t="s">
        <v>22</v>
      </c>
      <c r="B40" s="393" t="s">
        <v>17</v>
      </c>
      <c r="C40" s="393" t="s">
        <v>63</v>
      </c>
      <c r="D40" s="393" t="s">
        <v>64</v>
      </c>
      <c r="E40" s="393" t="s">
        <v>116</v>
      </c>
      <c r="F40" s="399" t="s">
        <v>137</v>
      </c>
      <c r="G40" s="430"/>
      <c r="H40" s="400"/>
      <c r="I40" s="8"/>
      <c r="J40" s="8"/>
    </row>
    <row r="41" spans="1:13" ht="66" customHeight="1">
      <c r="A41" s="394"/>
      <c r="B41" s="394"/>
      <c r="C41" s="394"/>
      <c r="D41" s="394"/>
      <c r="E41" s="394"/>
      <c r="F41" s="325" t="s">
        <v>138</v>
      </c>
      <c r="G41" s="325" t="s">
        <v>139</v>
      </c>
      <c r="H41" s="325" t="s">
        <v>140</v>
      </c>
      <c r="I41" s="8"/>
      <c r="J41" s="8"/>
    </row>
    <row r="42" spans="1:13">
      <c r="A42" s="325">
        <v>1</v>
      </c>
      <c r="B42" s="325">
        <v>2</v>
      </c>
      <c r="C42" s="325">
        <v>3</v>
      </c>
      <c r="D42" s="325">
        <v>4</v>
      </c>
      <c r="E42" s="325">
        <v>5</v>
      </c>
      <c r="F42" s="325">
        <v>6</v>
      </c>
      <c r="G42" s="325">
        <v>7</v>
      </c>
      <c r="H42" s="325">
        <v>8</v>
      </c>
      <c r="I42" s="8"/>
      <c r="J42" s="8"/>
    </row>
    <row r="43" spans="1:13" s="206" customFormat="1" ht="63.75" customHeight="1">
      <c r="A43" s="325">
        <v>1</v>
      </c>
      <c r="B43" s="54" t="s">
        <v>391</v>
      </c>
      <c r="C43" s="230" t="s">
        <v>392</v>
      </c>
      <c r="D43" s="325">
        <v>455</v>
      </c>
      <c r="E43" s="42">
        <f>F43+G43+H43</f>
        <v>300000</v>
      </c>
      <c r="F43" s="42">
        <v>0</v>
      </c>
      <c r="G43" s="42">
        <v>300000</v>
      </c>
      <c r="H43" s="42">
        <v>0</v>
      </c>
      <c r="I43" s="231"/>
      <c r="J43" s="232"/>
    </row>
    <row r="44" spans="1:13" ht="94.5" customHeight="1">
      <c r="A44" s="325">
        <v>2</v>
      </c>
      <c r="B44" s="54" t="s">
        <v>393</v>
      </c>
      <c r="C44" s="230" t="s">
        <v>394</v>
      </c>
      <c r="D44" s="325">
        <v>12</v>
      </c>
      <c r="E44" s="42">
        <f t="shared" ref="E44:E61" si="0">F44+G44+H44</f>
        <v>25000</v>
      </c>
      <c r="F44" s="42">
        <v>0</v>
      </c>
      <c r="G44" s="42">
        <v>25000</v>
      </c>
      <c r="H44" s="42">
        <v>0</v>
      </c>
      <c r="I44" s="61"/>
      <c r="J44" s="8"/>
    </row>
    <row r="45" spans="1:13" ht="34.5" customHeight="1">
      <c r="A45" s="325">
        <v>3</v>
      </c>
      <c r="B45" s="54" t="s">
        <v>395</v>
      </c>
      <c r="C45" s="230" t="s">
        <v>396</v>
      </c>
      <c r="D45" s="325">
        <v>12</v>
      </c>
      <c r="E45" s="42">
        <f t="shared" si="0"/>
        <v>51000</v>
      </c>
      <c r="F45" s="42">
        <v>0</v>
      </c>
      <c r="G45" s="42">
        <v>0</v>
      </c>
      <c r="H45" s="42">
        <v>51000</v>
      </c>
      <c r="I45" s="61"/>
      <c r="J45" s="8"/>
    </row>
    <row r="46" spans="1:13" s="105" customFormat="1" ht="78.75" customHeight="1">
      <c r="A46" s="325">
        <v>4</v>
      </c>
      <c r="B46" s="54" t="s">
        <v>397</v>
      </c>
      <c r="C46" s="230" t="s">
        <v>398</v>
      </c>
      <c r="D46" s="325">
        <v>14</v>
      </c>
      <c r="E46" s="42">
        <f t="shared" si="0"/>
        <v>170000</v>
      </c>
      <c r="F46" s="42">
        <v>0</v>
      </c>
      <c r="G46" s="42">
        <v>170000</v>
      </c>
      <c r="H46" s="42">
        <v>0</v>
      </c>
      <c r="I46" s="233"/>
      <c r="J46" s="7"/>
      <c r="L46" s="106"/>
      <c r="M46" s="106"/>
    </row>
    <row r="47" spans="1:13" ht="59.25" customHeight="1">
      <c r="A47" s="325">
        <v>5</v>
      </c>
      <c r="B47" s="54" t="s">
        <v>399</v>
      </c>
      <c r="C47" s="230" t="s">
        <v>400</v>
      </c>
      <c r="D47" s="325">
        <v>12</v>
      </c>
      <c r="E47" s="42">
        <f t="shared" si="0"/>
        <v>100000</v>
      </c>
      <c r="F47" s="42">
        <v>0</v>
      </c>
      <c r="G47" s="42">
        <v>0</v>
      </c>
      <c r="H47" s="42">
        <v>100000</v>
      </c>
      <c r="I47" s="108"/>
    </row>
    <row r="48" spans="1:13" ht="99" customHeight="1">
      <c r="A48" s="325">
        <v>6</v>
      </c>
      <c r="B48" s="54" t="s">
        <v>401</v>
      </c>
      <c r="C48" s="230" t="s">
        <v>402</v>
      </c>
      <c r="D48" s="325">
        <v>12</v>
      </c>
      <c r="E48" s="42">
        <f t="shared" si="0"/>
        <v>85620</v>
      </c>
      <c r="F48" s="42">
        <v>0</v>
      </c>
      <c r="G48" s="42">
        <v>85620</v>
      </c>
      <c r="H48" s="42">
        <v>0</v>
      </c>
    </row>
    <row r="49" spans="1:9" ht="87.75" customHeight="1">
      <c r="A49" s="325">
        <v>7</v>
      </c>
      <c r="B49" s="54" t="s">
        <v>403</v>
      </c>
      <c r="C49" s="230" t="s">
        <v>404</v>
      </c>
      <c r="D49" s="325">
        <v>48</v>
      </c>
      <c r="E49" s="42">
        <f t="shared" si="0"/>
        <v>46912</v>
      </c>
      <c r="F49" s="42">
        <v>0</v>
      </c>
      <c r="G49" s="42">
        <v>46912</v>
      </c>
      <c r="H49" s="42">
        <v>0</v>
      </c>
      <c r="I49" s="108"/>
    </row>
    <row r="50" spans="1:9" ht="51">
      <c r="A50" s="325">
        <v>8</v>
      </c>
      <c r="B50" s="54" t="s">
        <v>405</v>
      </c>
      <c r="C50" s="230" t="s">
        <v>406</v>
      </c>
      <c r="D50" s="325">
        <v>20</v>
      </c>
      <c r="E50" s="42">
        <f>F50+G50+H50</f>
        <v>120000</v>
      </c>
      <c r="F50" s="42">
        <v>0</v>
      </c>
      <c r="G50" s="42">
        <v>100000</v>
      </c>
      <c r="H50" s="42">
        <v>20000</v>
      </c>
      <c r="I50" s="108"/>
    </row>
    <row r="51" spans="1:9" ht="47.25">
      <c r="A51" s="325">
        <v>9</v>
      </c>
      <c r="B51" s="54" t="s">
        <v>407</v>
      </c>
      <c r="C51" s="230" t="s">
        <v>408</v>
      </c>
      <c r="D51" s="325">
        <v>60</v>
      </c>
      <c r="E51" s="42">
        <f t="shared" si="0"/>
        <v>8000</v>
      </c>
      <c r="F51" s="42">
        <v>0</v>
      </c>
      <c r="G51" s="42">
        <v>8000</v>
      </c>
      <c r="H51" s="42">
        <v>0</v>
      </c>
    </row>
    <row r="52" spans="1:9" ht="38.25">
      <c r="A52" s="325">
        <v>10</v>
      </c>
      <c r="B52" s="54" t="s">
        <v>409</v>
      </c>
      <c r="C52" s="230" t="s">
        <v>408</v>
      </c>
      <c r="D52" s="325">
        <v>60</v>
      </c>
      <c r="E52" s="42">
        <f>F52+G52+H52</f>
        <v>258406</v>
      </c>
      <c r="F52" s="42">
        <v>0</v>
      </c>
      <c r="G52" s="42">
        <v>258406</v>
      </c>
      <c r="H52" s="42">
        <v>0</v>
      </c>
    </row>
    <row r="53" spans="1:9" ht="31.5">
      <c r="A53" s="325">
        <v>11</v>
      </c>
      <c r="B53" s="54" t="s">
        <v>410</v>
      </c>
      <c r="C53" s="230" t="s">
        <v>411</v>
      </c>
      <c r="D53" s="325">
        <v>550</v>
      </c>
      <c r="E53" s="42">
        <f>F53+G53+H53</f>
        <v>106126</v>
      </c>
      <c r="F53" s="42">
        <v>0</v>
      </c>
      <c r="G53" s="42">
        <v>106126</v>
      </c>
      <c r="H53" s="42">
        <v>0</v>
      </c>
      <c r="I53" s="108"/>
    </row>
    <row r="54" spans="1:9" ht="38.25">
      <c r="A54" s="325">
        <v>12</v>
      </c>
      <c r="B54" s="54" t="s">
        <v>412</v>
      </c>
      <c r="C54" s="230" t="s">
        <v>400</v>
      </c>
      <c r="D54" s="325" t="s">
        <v>413</v>
      </c>
      <c r="E54" s="42">
        <f>F54+G54+H54</f>
        <v>300000</v>
      </c>
      <c r="F54" s="42">
        <v>0</v>
      </c>
      <c r="G54" s="42">
        <v>300000</v>
      </c>
      <c r="H54" s="42">
        <v>0</v>
      </c>
    </row>
    <row r="55" spans="1:9" ht="46.5" customHeight="1">
      <c r="A55" s="325">
        <v>13</v>
      </c>
      <c r="B55" s="54" t="s">
        <v>414</v>
      </c>
      <c r="C55" s="230" t="s">
        <v>400</v>
      </c>
      <c r="D55" s="325" t="s">
        <v>415</v>
      </c>
      <c r="E55" s="42">
        <f>F55+G55+H55</f>
        <v>25000</v>
      </c>
      <c r="F55" s="42">
        <v>0</v>
      </c>
      <c r="G55" s="42">
        <v>25000</v>
      </c>
      <c r="H55" s="42">
        <v>0</v>
      </c>
      <c r="I55" s="108"/>
    </row>
    <row r="56" spans="1:9" ht="33.75" customHeight="1">
      <c r="A56" s="325">
        <v>14</v>
      </c>
      <c r="B56" s="54" t="s">
        <v>416</v>
      </c>
      <c r="C56" s="230" t="s">
        <v>398</v>
      </c>
      <c r="D56" s="325">
        <v>400</v>
      </c>
      <c r="E56" s="42">
        <f>F56+G56+H56</f>
        <v>500000</v>
      </c>
      <c r="F56" s="42">
        <v>0</v>
      </c>
      <c r="G56" s="42">
        <v>0</v>
      </c>
      <c r="H56" s="42">
        <v>500000</v>
      </c>
      <c r="I56" s="108"/>
    </row>
    <row r="57" spans="1:9" s="206" customFormat="1" ht="74.25" customHeight="1">
      <c r="A57" s="325">
        <v>15</v>
      </c>
      <c r="B57" s="54" t="s">
        <v>417</v>
      </c>
      <c r="C57" s="230" t="s">
        <v>418</v>
      </c>
      <c r="D57" s="325" t="s">
        <v>413</v>
      </c>
      <c r="E57" s="42">
        <f t="shared" ref="E57:E60" si="1">F57+G57+H57</f>
        <v>67000</v>
      </c>
      <c r="F57" s="42">
        <v>0</v>
      </c>
      <c r="G57" s="42">
        <v>67000</v>
      </c>
      <c r="H57" s="42">
        <v>0</v>
      </c>
      <c r="I57" s="219"/>
    </row>
    <row r="58" spans="1:9" ht="65.25" customHeight="1">
      <c r="A58" s="325">
        <v>16</v>
      </c>
      <c r="B58" s="54" t="s">
        <v>419</v>
      </c>
      <c r="C58" s="230" t="s">
        <v>420</v>
      </c>
      <c r="D58" s="325" t="s">
        <v>413</v>
      </c>
      <c r="E58" s="42">
        <f t="shared" si="1"/>
        <v>70000</v>
      </c>
      <c r="F58" s="42">
        <v>0</v>
      </c>
      <c r="G58" s="42">
        <v>0</v>
      </c>
      <c r="H58" s="42">
        <v>70000</v>
      </c>
      <c r="I58" s="108"/>
    </row>
    <row r="59" spans="1:9" ht="69.75" customHeight="1">
      <c r="A59" s="325">
        <v>17</v>
      </c>
      <c r="B59" s="54" t="s">
        <v>421</v>
      </c>
      <c r="C59" s="230" t="s">
        <v>422</v>
      </c>
      <c r="D59" s="325" t="s">
        <v>413</v>
      </c>
      <c r="E59" s="42">
        <f t="shared" si="1"/>
        <v>100000</v>
      </c>
      <c r="F59" s="42">
        <v>0</v>
      </c>
      <c r="G59" s="42">
        <v>0</v>
      </c>
      <c r="H59" s="42">
        <v>100000</v>
      </c>
      <c r="I59" s="108"/>
    </row>
    <row r="60" spans="1:9" ht="38.25" customHeight="1">
      <c r="A60" s="325">
        <v>18</v>
      </c>
      <c r="B60" s="54" t="s">
        <v>423</v>
      </c>
      <c r="C60" s="230" t="s">
        <v>424</v>
      </c>
      <c r="D60" s="325" t="s">
        <v>413</v>
      </c>
      <c r="E60" s="42">
        <f t="shared" si="1"/>
        <v>93468</v>
      </c>
      <c r="F60" s="42">
        <v>0</v>
      </c>
      <c r="G60" s="42">
        <v>93468</v>
      </c>
      <c r="H60" s="42">
        <v>0</v>
      </c>
    </row>
    <row r="61" spans="1:9">
      <c r="A61" s="213"/>
      <c r="B61" s="213" t="s">
        <v>21</v>
      </c>
      <c r="C61" s="213" t="s">
        <v>11</v>
      </c>
      <c r="D61" s="213" t="s">
        <v>11</v>
      </c>
      <c r="E61" s="214">
        <f t="shared" si="0"/>
        <v>2426532</v>
      </c>
      <c r="F61" s="214">
        <f>SUM(F43:F60)</f>
        <v>0</v>
      </c>
      <c r="G61" s="214">
        <f>SUM(G43:G60)</f>
        <v>1585532</v>
      </c>
      <c r="H61" s="214">
        <f>SUM(H43:H60)</f>
        <v>841000</v>
      </c>
    </row>
    <row r="62" spans="1:9" ht="15.75" customHeight="1">
      <c r="A62" s="229"/>
      <c r="G62" s="206"/>
    </row>
  </sheetData>
  <mergeCells count="8">
    <mergeCell ref="A25:E25"/>
    <mergeCell ref="A36:E36"/>
    <mergeCell ref="F40:H40"/>
    <mergeCell ref="A40:A41"/>
    <mergeCell ref="B40:B41"/>
    <mergeCell ref="C40:C41"/>
    <mergeCell ref="D40:D41"/>
    <mergeCell ref="E40:E41"/>
  </mergeCells>
  <printOptions horizontalCentered="1"/>
  <pageMargins left="0.78740157480314965" right="0.19685039370078741" top="0.19685039370078741" bottom="0.19685039370078741" header="0" footer="0"/>
  <pageSetup paperSize="9" scale="69" fitToHeight="5" orientation="portrait" horizontalDpi="0" verticalDpi="0" r:id="rId1"/>
</worksheet>
</file>

<file path=xl/worksheets/sheet14.xml><?xml version="1.0" encoding="utf-8"?>
<worksheet xmlns="http://schemas.openxmlformats.org/spreadsheetml/2006/main" xmlns:r="http://schemas.openxmlformats.org/officeDocument/2006/relationships">
  <sheetPr>
    <pageSetUpPr fitToPage="1"/>
  </sheetPr>
  <dimension ref="A2:H29"/>
  <sheetViews>
    <sheetView workbookViewId="0">
      <selection activeCell="I18" sqref="I18"/>
    </sheetView>
  </sheetViews>
  <sheetFormatPr defaultRowHeight="15.75"/>
  <cols>
    <col min="1" max="1" width="5.5703125" style="206" customWidth="1"/>
    <col min="2" max="2" width="42.85546875" style="206" customWidth="1"/>
    <col min="3" max="7" width="14.28515625" style="206" customWidth="1"/>
    <col min="8" max="16384" width="9.140625" style="227"/>
  </cols>
  <sheetData>
    <row r="2" spans="1:8">
      <c r="A2" s="409" t="s">
        <v>173</v>
      </c>
      <c r="B2" s="409"/>
      <c r="C2" s="409"/>
      <c r="D2" s="409"/>
    </row>
    <row r="3" spans="1:8">
      <c r="A3" s="222"/>
    </row>
    <row r="4" spans="1:8">
      <c r="A4" s="210" t="s">
        <v>375</v>
      </c>
    </row>
    <row r="5" spans="1:8">
      <c r="A5" s="210"/>
    </row>
    <row r="6" spans="1:8">
      <c r="A6" s="431" t="s">
        <v>22</v>
      </c>
      <c r="B6" s="431" t="s">
        <v>17</v>
      </c>
      <c r="C6" s="431" t="s">
        <v>65</v>
      </c>
      <c r="D6" s="431" t="s">
        <v>175</v>
      </c>
      <c r="E6" s="392" t="s">
        <v>137</v>
      </c>
      <c r="F6" s="392"/>
      <c r="G6" s="392"/>
    </row>
    <row r="7" spans="1:8" ht="63">
      <c r="A7" s="431"/>
      <c r="B7" s="431"/>
      <c r="C7" s="431"/>
      <c r="D7" s="431"/>
      <c r="E7" s="325" t="s">
        <v>138</v>
      </c>
      <c r="F7" s="325" t="s">
        <v>139</v>
      </c>
      <c r="G7" s="325" t="s">
        <v>140</v>
      </c>
    </row>
    <row r="8" spans="1:8">
      <c r="A8" s="325">
        <v>1</v>
      </c>
      <c r="B8" s="325">
        <v>2</v>
      </c>
      <c r="C8" s="325">
        <v>3</v>
      </c>
      <c r="D8" s="325">
        <v>4</v>
      </c>
      <c r="E8" s="325">
        <v>5</v>
      </c>
      <c r="F8" s="325">
        <v>6</v>
      </c>
      <c r="G8" s="325">
        <v>7</v>
      </c>
    </row>
    <row r="9" spans="1:8" ht="86.25" customHeight="1">
      <c r="A9" s="325">
        <v>1</v>
      </c>
      <c r="B9" s="235" t="s">
        <v>425</v>
      </c>
      <c r="C9" s="236">
        <v>1</v>
      </c>
      <c r="D9" s="42">
        <f t="shared" ref="D9" si="0">E9+F9+G9</f>
        <v>150000</v>
      </c>
      <c r="E9" s="42">
        <v>0</v>
      </c>
      <c r="F9" s="42">
        <v>150000</v>
      </c>
      <c r="G9" s="42">
        <v>0</v>
      </c>
    </row>
    <row r="10" spans="1:8" ht="52.5" customHeight="1">
      <c r="A10" s="325">
        <v>2</v>
      </c>
      <c r="B10" s="235" t="s">
        <v>426</v>
      </c>
      <c r="C10" s="236">
        <v>1</v>
      </c>
      <c r="D10" s="42">
        <f>E10+F10+G10</f>
        <v>91000</v>
      </c>
      <c r="E10" s="42">
        <v>0</v>
      </c>
      <c r="F10" s="42">
        <v>91000</v>
      </c>
      <c r="G10" s="42">
        <v>0</v>
      </c>
    </row>
    <row r="11" spans="1:8" s="237" customFormat="1" ht="19.5" customHeight="1">
      <c r="A11" s="325">
        <v>3</v>
      </c>
      <c r="B11" s="234" t="s">
        <v>427</v>
      </c>
      <c r="C11" s="236">
        <v>3</v>
      </c>
      <c r="D11" s="42">
        <f t="shared" ref="D11" si="1">E11+F11+G11</f>
        <v>22400</v>
      </c>
      <c r="E11" s="42">
        <v>0</v>
      </c>
      <c r="F11" s="42">
        <v>22400</v>
      </c>
      <c r="G11" s="42">
        <v>0</v>
      </c>
      <c r="H11" s="206"/>
    </row>
    <row r="12" spans="1:8" ht="47.25" customHeight="1">
      <c r="A12" s="325">
        <v>4</v>
      </c>
      <c r="B12" s="234" t="s">
        <v>428</v>
      </c>
      <c r="C12" s="236">
        <v>1</v>
      </c>
      <c r="D12" s="42">
        <f>E12+F12+G12</f>
        <v>30000</v>
      </c>
      <c r="E12" s="42">
        <v>0</v>
      </c>
      <c r="F12" s="42">
        <v>9988</v>
      </c>
      <c r="G12" s="42">
        <v>20012</v>
      </c>
    </row>
    <row r="13" spans="1:8" ht="47.25" customHeight="1">
      <c r="A13" s="238">
        <v>5</v>
      </c>
      <c r="B13" s="239" t="s">
        <v>429</v>
      </c>
      <c r="C13" s="240">
        <v>1</v>
      </c>
      <c r="D13" s="241">
        <v>5900</v>
      </c>
      <c r="E13" s="241">
        <v>0</v>
      </c>
      <c r="F13" s="241">
        <v>5900</v>
      </c>
      <c r="G13" s="241">
        <v>0</v>
      </c>
    </row>
    <row r="14" spans="1:8" ht="41.25" customHeight="1">
      <c r="A14" s="325">
        <v>6</v>
      </c>
      <c r="B14" s="235" t="s">
        <v>430</v>
      </c>
      <c r="C14" s="236">
        <v>1</v>
      </c>
      <c r="D14" s="42">
        <f t="shared" ref="D14" si="2">E14+F14+G14</f>
        <v>25488</v>
      </c>
      <c r="E14" s="42">
        <v>0</v>
      </c>
      <c r="F14" s="42">
        <v>0</v>
      </c>
      <c r="G14" s="42">
        <v>25488</v>
      </c>
    </row>
    <row r="15" spans="1:8" ht="45">
      <c r="A15" s="325">
        <v>7</v>
      </c>
      <c r="B15" s="235" t="s">
        <v>431</v>
      </c>
      <c r="C15" s="236">
        <v>2</v>
      </c>
      <c r="D15" s="42">
        <f>E15+F15+G15</f>
        <v>138600</v>
      </c>
      <c r="E15" s="42">
        <v>0</v>
      </c>
      <c r="F15" s="42">
        <v>138600</v>
      </c>
      <c r="G15" s="42">
        <v>0</v>
      </c>
    </row>
    <row r="16" spans="1:8" ht="60" customHeight="1">
      <c r="A16" s="238">
        <v>8</v>
      </c>
      <c r="B16" s="239" t="s">
        <v>432</v>
      </c>
      <c r="C16" s="240">
        <v>5</v>
      </c>
      <c r="D16" s="241">
        <f>E16+F16+G16</f>
        <v>223612</v>
      </c>
      <c r="E16" s="241">
        <v>0</v>
      </c>
      <c r="F16" s="242">
        <v>223612</v>
      </c>
      <c r="G16" s="243">
        <v>0</v>
      </c>
      <c r="H16" s="244"/>
    </row>
    <row r="17" spans="1:8" ht="30">
      <c r="A17" s="325">
        <v>9</v>
      </c>
      <c r="B17" s="235" t="s">
        <v>433</v>
      </c>
      <c r="C17" s="236">
        <v>1</v>
      </c>
      <c r="D17" s="42">
        <f t="shared" ref="D17:D29" si="3">E17+F17+G17</f>
        <v>6500</v>
      </c>
      <c r="E17" s="42">
        <v>0</v>
      </c>
      <c r="F17" s="42">
        <v>6500</v>
      </c>
      <c r="G17" s="42">
        <v>0</v>
      </c>
    </row>
    <row r="18" spans="1:8" ht="45">
      <c r="A18" s="325">
        <v>10</v>
      </c>
      <c r="B18" s="235" t="s">
        <v>434</v>
      </c>
      <c r="C18" s="236">
        <v>1</v>
      </c>
      <c r="D18" s="42">
        <f t="shared" si="3"/>
        <v>4000</v>
      </c>
      <c r="E18" s="42">
        <v>0</v>
      </c>
      <c r="F18" s="42">
        <v>0</v>
      </c>
      <c r="G18" s="42">
        <v>4000</v>
      </c>
    </row>
    <row r="19" spans="1:8" ht="45">
      <c r="A19" s="325">
        <v>11</v>
      </c>
      <c r="B19" s="234" t="s">
        <v>435</v>
      </c>
      <c r="C19" s="236">
        <v>1</v>
      </c>
      <c r="D19" s="42">
        <f t="shared" si="3"/>
        <v>140000</v>
      </c>
      <c r="E19" s="42">
        <v>0</v>
      </c>
      <c r="F19" s="42">
        <v>140000</v>
      </c>
      <c r="G19" s="42">
        <v>0</v>
      </c>
    </row>
    <row r="20" spans="1:8" ht="45">
      <c r="A20" s="325">
        <v>12</v>
      </c>
      <c r="B20" s="235" t="s">
        <v>436</v>
      </c>
      <c r="C20" s="236">
        <v>1</v>
      </c>
      <c r="D20" s="42">
        <f t="shared" si="3"/>
        <v>100000</v>
      </c>
      <c r="E20" s="42">
        <v>0</v>
      </c>
      <c r="F20" s="42">
        <v>100000</v>
      </c>
      <c r="G20" s="42">
        <v>0</v>
      </c>
      <c r="H20" s="225"/>
    </row>
    <row r="21" spans="1:8" ht="45">
      <c r="A21" s="325">
        <v>13</v>
      </c>
      <c r="B21" s="235" t="s">
        <v>437</v>
      </c>
      <c r="C21" s="236">
        <v>1</v>
      </c>
      <c r="D21" s="42">
        <f t="shared" si="3"/>
        <v>18000</v>
      </c>
      <c r="E21" s="42">
        <v>0</v>
      </c>
      <c r="F21" s="42">
        <v>0</v>
      </c>
      <c r="G21" s="42">
        <v>18000</v>
      </c>
    </row>
    <row r="22" spans="1:8" ht="45">
      <c r="A22" s="325">
        <v>14</v>
      </c>
      <c r="B22" s="235" t="s">
        <v>438</v>
      </c>
      <c r="C22" s="236">
        <v>1</v>
      </c>
      <c r="D22" s="42">
        <f>E22+F22+G22</f>
        <v>18900</v>
      </c>
      <c r="E22" s="42">
        <v>0</v>
      </c>
      <c r="F22" s="42">
        <v>0</v>
      </c>
      <c r="G22" s="42">
        <v>18900</v>
      </c>
      <c r="H22" s="225"/>
    </row>
    <row r="23" spans="1:8" ht="30">
      <c r="A23" s="238">
        <v>15</v>
      </c>
      <c r="B23" s="239" t="s">
        <v>439</v>
      </c>
      <c r="C23" s="240">
        <v>1</v>
      </c>
      <c r="D23" s="241">
        <f>E23+F23+G23</f>
        <v>18900</v>
      </c>
      <c r="E23" s="241">
        <v>0</v>
      </c>
      <c r="F23" s="242">
        <v>0</v>
      </c>
      <c r="G23" s="243">
        <v>18900</v>
      </c>
      <c r="H23" s="320"/>
    </row>
    <row r="24" spans="1:8" ht="30">
      <c r="A24" s="325">
        <v>16</v>
      </c>
      <c r="B24" s="234" t="s">
        <v>440</v>
      </c>
      <c r="C24" s="236">
        <v>1</v>
      </c>
      <c r="D24" s="42">
        <f t="shared" ref="D24:D26" si="4">E24+F24+G24</f>
        <v>4500</v>
      </c>
      <c r="E24" s="42">
        <v>0</v>
      </c>
      <c r="F24" s="42">
        <v>0</v>
      </c>
      <c r="G24" s="42">
        <v>4500</v>
      </c>
    </row>
    <row r="25" spans="1:8" ht="30">
      <c r="A25" s="325">
        <v>17</v>
      </c>
      <c r="B25" s="235" t="s">
        <v>441</v>
      </c>
      <c r="C25" s="236">
        <v>1</v>
      </c>
      <c r="D25" s="42">
        <f t="shared" si="4"/>
        <v>70000</v>
      </c>
      <c r="E25" s="42">
        <v>0</v>
      </c>
      <c r="F25" s="42">
        <v>0</v>
      </c>
      <c r="G25" s="42">
        <v>70000</v>
      </c>
    </row>
    <row r="26" spans="1:8" ht="139.5" customHeight="1">
      <c r="A26" s="325">
        <v>18</v>
      </c>
      <c r="B26" s="235" t="s">
        <v>442</v>
      </c>
      <c r="C26" s="236">
        <v>1</v>
      </c>
      <c r="D26" s="42">
        <f t="shared" si="4"/>
        <v>50000</v>
      </c>
      <c r="E26" s="42">
        <v>0</v>
      </c>
      <c r="F26" s="42">
        <v>0</v>
      </c>
      <c r="G26" s="42">
        <v>50000</v>
      </c>
    </row>
    <row r="27" spans="1:8" ht="30">
      <c r="A27" s="325">
        <v>19</v>
      </c>
      <c r="B27" s="235" t="s">
        <v>443</v>
      </c>
      <c r="C27" s="236">
        <v>1</v>
      </c>
      <c r="D27" s="42">
        <f>E27+F27+G27</f>
        <v>40000</v>
      </c>
      <c r="E27" s="42">
        <v>0</v>
      </c>
      <c r="F27" s="42">
        <v>0</v>
      </c>
      <c r="G27" s="42">
        <v>40000</v>
      </c>
    </row>
    <row r="28" spans="1:8" ht="120">
      <c r="A28" s="325">
        <v>20</v>
      </c>
      <c r="B28" s="235" t="s">
        <v>518</v>
      </c>
      <c r="C28" s="236">
        <v>1</v>
      </c>
      <c r="D28" s="42">
        <f t="shared" si="3"/>
        <v>1133900</v>
      </c>
      <c r="E28" s="42">
        <v>1133900</v>
      </c>
      <c r="F28" s="42">
        <v>0</v>
      </c>
      <c r="G28" s="42">
        <v>0</v>
      </c>
    </row>
    <row r="29" spans="1:8">
      <c r="A29" s="213"/>
      <c r="B29" s="213" t="s">
        <v>21</v>
      </c>
      <c r="C29" s="213" t="s">
        <v>11</v>
      </c>
      <c r="D29" s="214">
        <f t="shared" si="3"/>
        <v>2291700</v>
      </c>
      <c r="E29" s="214">
        <f>SUM(E9:E28)</f>
        <v>1133900</v>
      </c>
      <c r="F29" s="214">
        <f>SUM(F9:F28)</f>
        <v>888000</v>
      </c>
      <c r="G29" s="214">
        <f>SUM(G9:G28)</f>
        <v>269800</v>
      </c>
    </row>
  </sheetData>
  <mergeCells count="6">
    <mergeCell ref="E6:G6"/>
    <mergeCell ref="A2:D2"/>
    <mergeCell ref="A6:A7"/>
    <mergeCell ref="B6:B7"/>
    <mergeCell ref="C6:C7"/>
    <mergeCell ref="D6:D7"/>
  </mergeCells>
  <pageMargins left="0.78740157480314965" right="0.19685039370078741" top="0.19685039370078741" bottom="0.19685039370078741" header="0.31496062992125984" footer="0.31496062992125984"/>
  <pageSetup paperSize="9" scale="71" fitToHeight="5" orientation="portrait" horizontalDpi="0" verticalDpi="0" r:id="rId1"/>
</worksheet>
</file>

<file path=xl/worksheets/sheet15.xml><?xml version="1.0" encoding="utf-8"?>
<worksheet xmlns="http://schemas.openxmlformats.org/spreadsheetml/2006/main" xmlns:r="http://schemas.openxmlformats.org/officeDocument/2006/relationships">
  <sheetPr>
    <pageSetUpPr fitToPage="1"/>
  </sheetPr>
  <dimension ref="A1:G11"/>
  <sheetViews>
    <sheetView workbookViewId="0">
      <selection activeCell="E17" sqref="E17"/>
    </sheetView>
  </sheetViews>
  <sheetFormatPr defaultRowHeight="15.75"/>
  <cols>
    <col min="1" max="1" width="5.5703125" style="1" customWidth="1"/>
    <col min="2" max="2" width="42.85546875" style="1" customWidth="1"/>
    <col min="3" max="7" width="14.28515625" style="1" customWidth="1"/>
  </cols>
  <sheetData>
    <row r="1" spans="1:7" ht="18.75" customHeight="1">
      <c r="F1" s="245"/>
    </row>
    <row r="2" spans="1:7">
      <c r="A2" s="414" t="s">
        <v>484</v>
      </c>
      <c r="B2" s="414"/>
      <c r="C2" s="414"/>
      <c r="D2" s="414"/>
      <c r="F2" s="206"/>
    </row>
    <row r="3" spans="1:7">
      <c r="A3" s="435" t="s">
        <v>375</v>
      </c>
      <c r="B3" s="435"/>
      <c r="C3" s="435"/>
      <c r="F3" s="206"/>
    </row>
    <row r="4" spans="1:7" hidden="1">
      <c r="A4" s="15" t="s">
        <v>375</v>
      </c>
      <c r="F4" s="206"/>
    </row>
    <row r="5" spans="1:7">
      <c r="A5" s="15"/>
      <c r="F5" s="206"/>
    </row>
    <row r="6" spans="1:7">
      <c r="A6" s="331" t="s">
        <v>22</v>
      </c>
      <c r="B6" s="331" t="s">
        <v>17</v>
      </c>
      <c r="C6" s="331" t="s">
        <v>65</v>
      </c>
      <c r="D6" s="331" t="s">
        <v>175</v>
      </c>
      <c r="E6" s="432" t="s">
        <v>137</v>
      </c>
      <c r="F6" s="433"/>
      <c r="G6" s="434"/>
    </row>
    <row r="7" spans="1:7" ht="63">
      <c r="A7" s="331"/>
      <c r="B7" s="331"/>
      <c r="C7" s="331"/>
      <c r="D7" s="331"/>
      <c r="E7" s="203" t="s">
        <v>138</v>
      </c>
      <c r="F7" s="40" t="s">
        <v>139</v>
      </c>
      <c r="G7" s="203" t="s">
        <v>140</v>
      </c>
    </row>
    <row r="8" spans="1:7">
      <c r="A8" s="203">
        <v>1</v>
      </c>
      <c r="B8" s="203">
        <v>2</v>
      </c>
      <c r="C8" s="203">
        <v>3</v>
      </c>
      <c r="D8" s="203">
        <v>4</v>
      </c>
      <c r="E8" s="203">
        <v>5</v>
      </c>
      <c r="F8" s="40">
        <v>6</v>
      </c>
      <c r="G8" s="203">
        <v>7</v>
      </c>
    </row>
    <row r="9" spans="1:7" ht="75">
      <c r="A9" s="40">
        <v>1</v>
      </c>
      <c r="B9" s="235" t="s">
        <v>445</v>
      </c>
      <c r="C9" s="236">
        <v>6</v>
      </c>
      <c r="D9" s="42">
        <f t="shared" ref="D9:D11" si="0">E9+F9+G9</f>
        <v>150000</v>
      </c>
      <c r="E9" s="42">
        <v>0</v>
      </c>
      <c r="F9" s="42">
        <v>0</v>
      </c>
      <c r="G9" s="42">
        <v>150000</v>
      </c>
    </row>
    <row r="10" spans="1:7" ht="30">
      <c r="A10" s="40">
        <v>2</v>
      </c>
      <c r="B10" s="235" t="s">
        <v>446</v>
      </c>
      <c r="C10" s="236">
        <v>1</v>
      </c>
      <c r="D10" s="42">
        <f t="shared" si="0"/>
        <v>31000</v>
      </c>
      <c r="E10" s="42">
        <v>0</v>
      </c>
      <c r="F10" s="42">
        <v>0</v>
      </c>
      <c r="G10" s="42">
        <v>31000</v>
      </c>
    </row>
    <row r="11" spans="1:7">
      <c r="A11" s="213"/>
      <c r="B11" s="213" t="s">
        <v>21</v>
      </c>
      <c r="C11" s="213" t="s">
        <v>11</v>
      </c>
      <c r="D11" s="214">
        <f t="shared" si="0"/>
        <v>181000</v>
      </c>
      <c r="E11" s="214">
        <f>SUM(E9:E10)</f>
        <v>0</v>
      </c>
      <c r="F11" s="214">
        <f>SUM(F9:F10)</f>
        <v>0</v>
      </c>
      <c r="G11" s="214">
        <f>SUM(G9:G10)</f>
        <v>181000</v>
      </c>
    </row>
  </sheetData>
  <mergeCells count="7">
    <mergeCell ref="E6:G6"/>
    <mergeCell ref="A2:D2"/>
    <mergeCell ref="A3:C3"/>
    <mergeCell ref="A6:A7"/>
    <mergeCell ref="B6:B7"/>
    <mergeCell ref="C6:C7"/>
    <mergeCell ref="D6:D7"/>
  </mergeCells>
  <pageMargins left="0.78740157480314965" right="0.19685039370078741" top="0.19685039370078741" bottom="0.19685039370078741" header="0.31496062992125984" footer="0.31496062992125984"/>
  <pageSetup paperSize="9" scale="76" fitToHeight="5" orientation="portrait" horizontalDpi="0" verticalDpi="0" r:id="rId1"/>
</worksheet>
</file>

<file path=xl/worksheets/sheet16.xml><?xml version="1.0" encoding="utf-8"?>
<worksheet xmlns="http://schemas.openxmlformats.org/spreadsheetml/2006/main" xmlns:r="http://schemas.openxmlformats.org/officeDocument/2006/relationships">
  <sheetPr>
    <pageSetUpPr fitToPage="1"/>
  </sheetPr>
  <dimension ref="A1:H12"/>
  <sheetViews>
    <sheetView zoomScaleNormal="100" workbookViewId="0">
      <selection activeCell="H12" sqref="H12"/>
    </sheetView>
  </sheetViews>
  <sheetFormatPr defaultRowHeight="15.75"/>
  <cols>
    <col min="1" max="1" width="5.7109375" style="1" customWidth="1"/>
    <col min="2" max="2" width="42.85546875" style="1" customWidth="1"/>
    <col min="3" max="3" width="14.140625" style="1" customWidth="1"/>
    <col min="4" max="4" width="14.28515625" style="1" customWidth="1"/>
    <col min="5" max="5" width="14.140625" style="1" customWidth="1"/>
    <col min="6" max="6" width="14.28515625" style="1" customWidth="1"/>
    <col min="7" max="8" width="14.140625" style="1" customWidth="1"/>
    <col min="9" max="16384" width="9.140625" style="1"/>
  </cols>
  <sheetData>
    <row r="1" spans="1:8">
      <c r="C1" s="206"/>
      <c r="F1" s="206"/>
      <c r="H1" s="206"/>
    </row>
    <row r="2" spans="1:8">
      <c r="A2" s="414" t="s">
        <v>485</v>
      </c>
      <c r="B2" s="414"/>
      <c r="C2" s="414"/>
      <c r="D2" s="414"/>
      <c r="E2" s="414"/>
      <c r="F2" s="217"/>
      <c r="G2" s="86"/>
      <c r="H2" s="206"/>
    </row>
    <row r="3" spans="1:8">
      <c r="A3" s="86"/>
      <c r="C3" s="206"/>
      <c r="F3" s="206"/>
      <c r="H3" s="206"/>
    </row>
    <row r="4" spans="1:8">
      <c r="A4" s="15" t="s">
        <v>383</v>
      </c>
      <c r="C4" s="206"/>
      <c r="F4" s="206"/>
      <c r="H4" s="206"/>
    </row>
    <row r="5" spans="1:8" ht="15.75" customHeight="1">
      <c r="A5" s="15"/>
      <c r="C5" s="206"/>
      <c r="F5" s="206"/>
      <c r="H5" s="206"/>
    </row>
    <row r="6" spans="1:8">
      <c r="A6" s="331" t="s">
        <v>22</v>
      </c>
      <c r="B6" s="331" t="s">
        <v>17</v>
      </c>
      <c r="C6" s="431" t="s">
        <v>60</v>
      </c>
      <c r="D6" s="331" t="s">
        <v>66</v>
      </c>
      <c r="E6" s="331" t="s">
        <v>174</v>
      </c>
      <c r="F6" s="347" t="s">
        <v>137</v>
      </c>
      <c r="G6" s="347"/>
      <c r="H6" s="347"/>
    </row>
    <row r="7" spans="1:8" ht="63">
      <c r="A7" s="331"/>
      <c r="B7" s="331"/>
      <c r="C7" s="431"/>
      <c r="D7" s="331"/>
      <c r="E7" s="331"/>
      <c r="F7" s="40" t="s">
        <v>138</v>
      </c>
      <c r="G7" s="203" t="s">
        <v>139</v>
      </c>
      <c r="H7" s="40" t="s">
        <v>140</v>
      </c>
    </row>
    <row r="8" spans="1:8">
      <c r="A8" s="203">
        <v>1</v>
      </c>
      <c r="B8" s="203">
        <v>2</v>
      </c>
      <c r="C8" s="40">
        <v>3</v>
      </c>
      <c r="D8" s="203">
        <v>4</v>
      </c>
      <c r="E8" s="203">
        <v>5</v>
      </c>
      <c r="F8" s="40">
        <v>6</v>
      </c>
      <c r="G8" s="203">
        <v>7</v>
      </c>
      <c r="H8" s="40">
        <v>8</v>
      </c>
    </row>
    <row r="9" spans="1:8" ht="47.25">
      <c r="A9" s="40">
        <v>1</v>
      </c>
      <c r="B9" s="54" t="s">
        <v>506</v>
      </c>
      <c r="C9" s="40">
        <v>2</v>
      </c>
      <c r="D9" s="42">
        <v>30000</v>
      </c>
      <c r="E9" s="42">
        <f>F9+G9+H9</f>
        <v>60000</v>
      </c>
      <c r="F9" s="42">
        <v>0</v>
      </c>
      <c r="G9" s="42">
        <v>30000</v>
      </c>
      <c r="H9" s="42">
        <v>30000</v>
      </c>
    </row>
    <row r="10" spans="1:8" ht="47.25">
      <c r="A10" s="40">
        <v>2</v>
      </c>
      <c r="B10" s="54" t="s">
        <v>541</v>
      </c>
      <c r="C10" s="40">
        <v>13</v>
      </c>
      <c r="D10" s="42">
        <v>1538.46</v>
      </c>
      <c r="E10" s="42">
        <f t="shared" ref="E10" si="0">F10+G10+H10</f>
        <v>20000</v>
      </c>
      <c r="F10" s="42">
        <v>0</v>
      </c>
      <c r="G10" s="42">
        <v>20000</v>
      </c>
      <c r="H10" s="42">
        <v>0</v>
      </c>
    </row>
    <row r="11" spans="1:8" ht="31.5">
      <c r="A11" s="316">
        <v>3</v>
      </c>
      <c r="B11" s="54" t="s">
        <v>560</v>
      </c>
      <c r="C11" s="316">
        <v>1</v>
      </c>
      <c r="D11" s="42">
        <v>90000</v>
      </c>
      <c r="E11" s="42">
        <f>F11+G11+H11</f>
        <v>90000</v>
      </c>
      <c r="F11" s="42">
        <v>0</v>
      </c>
      <c r="G11" s="42">
        <v>0</v>
      </c>
      <c r="H11" s="42">
        <v>90000</v>
      </c>
    </row>
    <row r="12" spans="1:8">
      <c r="A12" s="226"/>
      <c r="B12" s="226" t="s">
        <v>21</v>
      </c>
      <c r="C12" s="213"/>
      <c r="D12" s="226" t="s">
        <v>11</v>
      </c>
      <c r="E12" s="216">
        <f>F12+G12+H12</f>
        <v>170000</v>
      </c>
      <c r="F12" s="214">
        <f>SUM(F9:F11)</f>
        <v>0</v>
      </c>
      <c r="G12" s="214">
        <f>SUM(G9:G11)</f>
        <v>50000</v>
      </c>
      <c r="H12" s="214">
        <f>SUM(H9:H11)</f>
        <v>120000</v>
      </c>
    </row>
  </sheetData>
  <mergeCells count="7">
    <mergeCell ref="F6:H6"/>
    <mergeCell ref="A2:E2"/>
    <mergeCell ref="A6:A7"/>
    <mergeCell ref="B6:B7"/>
    <mergeCell ref="C6:C7"/>
    <mergeCell ref="D6:D7"/>
    <mergeCell ref="E6:E7"/>
  </mergeCells>
  <printOptions horizontalCentered="1"/>
  <pageMargins left="0.78740157480314965" right="0.39370078740157483" top="0.39370078740157483" bottom="0.39370078740157483" header="0" footer="0"/>
  <pageSetup paperSize="9" scale="67" fitToHeight="5" orientation="portrait" horizontalDpi="0" verticalDpi="0" r:id="rId1"/>
</worksheet>
</file>

<file path=xl/worksheets/sheet17.xml><?xml version="1.0" encoding="utf-8"?>
<worksheet xmlns="http://schemas.openxmlformats.org/spreadsheetml/2006/main" xmlns:r="http://schemas.openxmlformats.org/officeDocument/2006/relationships">
  <sheetPr>
    <pageSetUpPr fitToPage="1"/>
  </sheetPr>
  <dimension ref="A2:K33"/>
  <sheetViews>
    <sheetView zoomScaleNormal="100" workbookViewId="0">
      <selection activeCell="I7" sqref="I7"/>
    </sheetView>
  </sheetViews>
  <sheetFormatPr defaultRowHeight="15.75"/>
  <cols>
    <col min="1" max="1" width="5.7109375" style="206" customWidth="1"/>
    <col min="2" max="2" width="42.7109375" style="206" customWidth="1"/>
    <col min="3" max="3" width="14.140625" style="206" customWidth="1"/>
    <col min="4" max="4" width="14.28515625" style="206" customWidth="1"/>
    <col min="5" max="6" width="14.140625" style="206" customWidth="1"/>
    <col min="7" max="7" width="14.28515625" style="206" customWidth="1"/>
    <col min="8" max="8" width="14.140625" style="206" customWidth="1"/>
    <col min="9" max="11" width="20.28515625" style="206" customWidth="1"/>
    <col min="12" max="16384" width="9.140625" style="206"/>
  </cols>
  <sheetData>
    <row r="2" spans="1:11">
      <c r="A2" s="387" t="s">
        <v>486</v>
      </c>
      <c r="B2" s="387"/>
      <c r="C2" s="387"/>
      <c r="D2" s="387"/>
      <c r="E2" s="387"/>
      <c r="F2" s="247"/>
      <c r="G2" s="247"/>
      <c r="H2" s="247"/>
      <c r="I2" s="247"/>
      <c r="J2" s="247"/>
      <c r="K2" s="247"/>
    </row>
    <row r="3" spans="1:11">
      <c r="A3" s="247"/>
    </row>
    <row r="4" spans="1:11">
      <c r="A4" s="210" t="s">
        <v>383</v>
      </c>
    </row>
    <row r="5" spans="1:11">
      <c r="A5" s="210"/>
    </row>
    <row r="6" spans="1:11" ht="15.75" customHeight="1">
      <c r="A6" s="431" t="s">
        <v>22</v>
      </c>
      <c r="B6" s="431" t="s">
        <v>17</v>
      </c>
      <c r="C6" s="431" t="s">
        <v>60</v>
      </c>
      <c r="D6" s="431" t="s">
        <v>66</v>
      </c>
      <c r="E6" s="431" t="s">
        <v>174</v>
      </c>
      <c r="F6" s="392" t="s">
        <v>137</v>
      </c>
      <c r="G6" s="392"/>
      <c r="H6" s="392"/>
    </row>
    <row r="7" spans="1:11" ht="73.5" customHeight="1">
      <c r="A7" s="431"/>
      <c r="B7" s="431"/>
      <c r="C7" s="431"/>
      <c r="D7" s="431"/>
      <c r="E7" s="431"/>
      <c r="F7" s="325" t="s">
        <v>138</v>
      </c>
      <c r="G7" s="325" t="s">
        <v>139</v>
      </c>
      <c r="H7" s="325" t="s">
        <v>140</v>
      </c>
      <c r="I7" s="248"/>
      <c r="J7" s="248"/>
      <c r="K7" s="248"/>
    </row>
    <row r="8" spans="1:11">
      <c r="A8" s="325">
        <v>1</v>
      </c>
      <c r="B8" s="325">
        <v>2</v>
      </c>
      <c r="C8" s="325">
        <v>3</v>
      </c>
      <c r="D8" s="325">
        <v>4</v>
      </c>
      <c r="E8" s="325">
        <v>5</v>
      </c>
      <c r="F8" s="325">
        <v>6</v>
      </c>
      <c r="G8" s="325">
        <v>7</v>
      </c>
      <c r="H8" s="325">
        <v>8</v>
      </c>
      <c r="I8" s="248"/>
      <c r="J8" s="248"/>
      <c r="K8" s="248"/>
    </row>
    <row r="9" spans="1:11" ht="94.5">
      <c r="A9" s="325">
        <v>1</v>
      </c>
      <c r="B9" s="249" t="s">
        <v>538</v>
      </c>
      <c r="C9" s="42" t="s">
        <v>528</v>
      </c>
      <c r="D9" s="223" t="s">
        <v>505</v>
      </c>
      <c r="E9" s="42">
        <f>F9+G9+H9</f>
        <v>250000</v>
      </c>
      <c r="F9" s="42">
        <v>120000</v>
      </c>
      <c r="G9" s="42">
        <v>130000</v>
      </c>
      <c r="H9" s="42">
        <v>0</v>
      </c>
      <c r="I9" s="250"/>
      <c r="J9" s="250"/>
      <c r="K9" s="250"/>
    </row>
    <row r="10" spans="1:11" ht="78.75">
      <c r="A10" s="325">
        <v>2</v>
      </c>
      <c r="B10" s="251" t="s">
        <v>542</v>
      </c>
      <c r="C10" s="252" t="s">
        <v>527</v>
      </c>
      <c r="D10" s="253" t="s">
        <v>447</v>
      </c>
      <c r="E10" s="42">
        <f t="shared" ref="E10:E16" si="0">F10+G10+H10</f>
        <v>400000</v>
      </c>
      <c r="F10" s="253">
        <v>120000</v>
      </c>
      <c r="G10" s="253">
        <v>180000</v>
      </c>
      <c r="H10" s="253">
        <v>100000</v>
      </c>
      <c r="I10" s="254"/>
      <c r="J10" s="254"/>
      <c r="K10" s="254"/>
    </row>
    <row r="11" spans="1:11" ht="137.25" customHeight="1">
      <c r="A11" s="325">
        <v>3</v>
      </c>
      <c r="B11" s="251" t="s">
        <v>554</v>
      </c>
      <c r="C11" s="252" t="s">
        <v>525</v>
      </c>
      <c r="D11" s="253" t="s">
        <v>526</v>
      </c>
      <c r="E11" s="42">
        <f t="shared" si="0"/>
        <v>400000</v>
      </c>
      <c r="F11" s="253">
        <v>0</v>
      </c>
      <c r="G11" s="253">
        <v>300000</v>
      </c>
      <c r="H11" s="253">
        <v>100000</v>
      </c>
      <c r="I11" s="254"/>
      <c r="J11" s="254"/>
      <c r="K11" s="254"/>
    </row>
    <row r="12" spans="1:11" ht="67.5" customHeight="1">
      <c r="A12" s="325">
        <v>4</v>
      </c>
      <c r="B12" s="251" t="s">
        <v>537</v>
      </c>
      <c r="C12" s="252" t="s">
        <v>491</v>
      </c>
      <c r="D12" s="253" t="s">
        <v>448</v>
      </c>
      <c r="E12" s="42">
        <f t="shared" si="0"/>
        <v>250000</v>
      </c>
      <c r="F12" s="253">
        <v>100000</v>
      </c>
      <c r="G12" s="253">
        <v>0</v>
      </c>
      <c r="H12" s="253">
        <v>150000</v>
      </c>
      <c r="I12" s="254"/>
      <c r="J12" s="254"/>
      <c r="K12" s="254"/>
    </row>
    <row r="13" spans="1:11" ht="110.25">
      <c r="A13" s="325">
        <v>5</v>
      </c>
      <c r="B13" s="251" t="s">
        <v>543</v>
      </c>
      <c r="C13" s="252" t="s">
        <v>524</v>
      </c>
      <c r="D13" s="253" t="s">
        <v>449</v>
      </c>
      <c r="E13" s="42">
        <f t="shared" si="0"/>
        <v>100000</v>
      </c>
      <c r="F13" s="253">
        <v>0</v>
      </c>
      <c r="G13" s="253">
        <v>0</v>
      </c>
      <c r="H13" s="253">
        <v>100000</v>
      </c>
      <c r="I13" s="254"/>
      <c r="J13" s="254"/>
      <c r="K13" s="254"/>
    </row>
    <row r="14" spans="1:11" ht="84.75" customHeight="1">
      <c r="A14" s="325">
        <v>6</v>
      </c>
      <c r="B14" s="251" t="s">
        <v>544</v>
      </c>
      <c r="C14" s="252" t="s">
        <v>523</v>
      </c>
      <c r="D14" s="253" t="s">
        <v>450</v>
      </c>
      <c r="E14" s="42">
        <f t="shared" si="0"/>
        <v>150000</v>
      </c>
      <c r="F14" s="253">
        <v>100000</v>
      </c>
      <c r="G14" s="253">
        <v>50000</v>
      </c>
      <c r="H14" s="253">
        <v>0</v>
      </c>
      <c r="I14" s="254"/>
      <c r="J14" s="254"/>
      <c r="K14" s="254"/>
    </row>
    <row r="15" spans="1:11" ht="78.75">
      <c r="A15" s="325">
        <v>7</v>
      </c>
      <c r="B15" s="255" t="s">
        <v>545</v>
      </c>
      <c r="C15" s="252" t="s">
        <v>522</v>
      </c>
      <c r="D15" s="253" t="s">
        <v>451</v>
      </c>
      <c r="E15" s="42">
        <f t="shared" si="0"/>
        <v>100000</v>
      </c>
      <c r="F15" s="253">
        <v>0</v>
      </c>
      <c r="G15" s="253">
        <v>100000</v>
      </c>
      <c r="H15" s="253">
        <v>0</v>
      </c>
      <c r="I15" s="256"/>
      <c r="J15" s="256"/>
      <c r="K15" s="256"/>
    </row>
    <row r="16" spans="1:11" ht="143.25" customHeight="1">
      <c r="A16" s="325">
        <v>8</v>
      </c>
      <c r="B16" s="251" t="s">
        <v>546</v>
      </c>
      <c r="C16" s="252" t="s">
        <v>521</v>
      </c>
      <c r="D16" s="253" t="s">
        <v>452</v>
      </c>
      <c r="E16" s="42">
        <f t="shared" si="0"/>
        <v>535933.57999999996</v>
      </c>
      <c r="F16" s="253">
        <v>264598.23</v>
      </c>
      <c r="G16" s="253">
        <v>100000</v>
      </c>
      <c r="H16" s="253">
        <v>171335.35</v>
      </c>
      <c r="I16" s="257"/>
      <c r="J16" s="257"/>
      <c r="K16" s="257"/>
    </row>
    <row r="17" spans="1:9" ht="94.5">
      <c r="A17" s="325">
        <v>9</v>
      </c>
      <c r="B17" s="251" t="s">
        <v>530</v>
      </c>
      <c r="C17" s="252" t="s">
        <v>555</v>
      </c>
      <c r="D17" s="253" t="s">
        <v>453</v>
      </c>
      <c r="E17" s="42">
        <f>F17+G17+H17</f>
        <v>600000</v>
      </c>
      <c r="F17" s="253">
        <v>0</v>
      </c>
      <c r="G17" s="253">
        <v>600000</v>
      </c>
      <c r="H17" s="253">
        <v>0</v>
      </c>
    </row>
    <row r="18" spans="1:9" ht="94.5">
      <c r="A18" s="325">
        <v>10</v>
      </c>
      <c r="B18" s="251" t="s">
        <v>547</v>
      </c>
      <c r="C18" s="252" t="s">
        <v>454</v>
      </c>
      <c r="D18" s="253" t="s">
        <v>455</v>
      </c>
      <c r="E18" s="42">
        <f t="shared" ref="E18:E24" si="1">F18+G18+H18</f>
        <v>50000</v>
      </c>
      <c r="F18" s="253">
        <v>0</v>
      </c>
      <c r="G18" s="253">
        <v>50000</v>
      </c>
      <c r="H18" s="253">
        <v>0</v>
      </c>
    </row>
    <row r="19" spans="1:9" ht="94.5">
      <c r="A19" s="325">
        <v>11</v>
      </c>
      <c r="B19" s="251" t="s">
        <v>534</v>
      </c>
      <c r="C19" s="252" t="s">
        <v>558</v>
      </c>
      <c r="D19" s="253" t="s">
        <v>559</v>
      </c>
      <c r="E19" s="42">
        <f t="shared" si="1"/>
        <v>5000000</v>
      </c>
      <c r="F19" s="253">
        <v>0</v>
      </c>
      <c r="G19" s="253">
        <v>5000000</v>
      </c>
      <c r="H19" s="253">
        <v>0</v>
      </c>
    </row>
    <row r="20" spans="1:9" ht="78.75">
      <c r="A20" s="325">
        <v>12</v>
      </c>
      <c r="B20" s="251" t="s">
        <v>531</v>
      </c>
      <c r="C20" s="252" t="s">
        <v>456</v>
      </c>
      <c r="D20" s="253" t="s">
        <v>457</v>
      </c>
      <c r="E20" s="42">
        <f t="shared" si="1"/>
        <v>200000</v>
      </c>
      <c r="F20" s="253">
        <v>0</v>
      </c>
      <c r="G20" s="253">
        <v>0</v>
      </c>
      <c r="H20" s="253">
        <v>200000</v>
      </c>
    </row>
    <row r="21" spans="1:9" ht="47.25">
      <c r="A21" s="325">
        <v>13</v>
      </c>
      <c r="B21" s="251" t="s">
        <v>532</v>
      </c>
      <c r="C21" s="252" t="s">
        <v>492</v>
      </c>
      <c r="D21" s="253" t="s">
        <v>458</v>
      </c>
      <c r="E21" s="42">
        <f t="shared" si="1"/>
        <v>184707</v>
      </c>
      <c r="F21" s="253">
        <v>34707</v>
      </c>
      <c r="G21" s="253">
        <v>0</v>
      </c>
      <c r="H21" s="253">
        <v>150000</v>
      </c>
    </row>
    <row r="22" spans="1:9" ht="78.75">
      <c r="A22" s="325">
        <v>14</v>
      </c>
      <c r="B22" s="251" t="s">
        <v>540</v>
      </c>
      <c r="C22" s="252" t="s">
        <v>459</v>
      </c>
      <c r="D22" s="253" t="s">
        <v>460</v>
      </c>
      <c r="E22" s="42">
        <f t="shared" si="1"/>
        <v>60000</v>
      </c>
      <c r="F22" s="253">
        <v>0</v>
      </c>
      <c r="G22" s="253">
        <v>0</v>
      </c>
      <c r="H22" s="253">
        <v>60000</v>
      </c>
    </row>
    <row r="23" spans="1:9" ht="47.25">
      <c r="A23" s="325">
        <v>15</v>
      </c>
      <c r="B23" s="251" t="s">
        <v>539</v>
      </c>
      <c r="C23" s="252" t="s">
        <v>461</v>
      </c>
      <c r="D23" s="253" t="s">
        <v>462</v>
      </c>
      <c r="E23" s="42">
        <f t="shared" si="1"/>
        <v>55000</v>
      </c>
      <c r="F23" s="253">
        <v>0</v>
      </c>
      <c r="G23" s="253">
        <v>0</v>
      </c>
      <c r="H23" s="253">
        <v>55000</v>
      </c>
    </row>
    <row r="24" spans="1:9" ht="94.5">
      <c r="A24" s="325">
        <v>16</v>
      </c>
      <c r="B24" s="251" t="s">
        <v>548</v>
      </c>
      <c r="C24" s="252" t="s">
        <v>463</v>
      </c>
      <c r="D24" s="253" t="s">
        <v>464</v>
      </c>
      <c r="E24" s="42">
        <f t="shared" si="1"/>
        <v>30000</v>
      </c>
      <c r="F24" s="253">
        <v>0</v>
      </c>
      <c r="G24" s="253">
        <v>0</v>
      </c>
      <c r="H24" s="253">
        <v>30000</v>
      </c>
    </row>
    <row r="25" spans="1:9" ht="47.25">
      <c r="A25" s="325">
        <v>17</v>
      </c>
      <c r="B25" s="258" t="s">
        <v>535</v>
      </c>
      <c r="C25" s="259" t="s">
        <v>465</v>
      </c>
      <c r="D25" s="42"/>
      <c r="E25" s="42">
        <f>F25+G25+H25</f>
        <v>699785.82</v>
      </c>
      <c r="F25" s="42">
        <v>0</v>
      </c>
      <c r="G25" s="259">
        <v>699785.82</v>
      </c>
      <c r="H25" s="259">
        <v>0</v>
      </c>
    </row>
    <row r="26" spans="1:9" ht="63">
      <c r="A26" s="325">
        <v>18</v>
      </c>
      <c r="B26" s="255" t="s">
        <v>533</v>
      </c>
      <c r="C26" s="252" t="s">
        <v>494</v>
      </c>
      <c r="D26" s="253" t="s">
        <v>493</v>
      </c>
      <c r="E26" s="42">
        <f t="shared" ref="E26:E32" si="2">F26+G26+H26</f>
        <v>180000</v>
      </c>
      <c r="F26" s="253">
        <v>180000</v>
      </c>
      <c r="G26" s="253">
        <v>0</v>
      </c>
      <c r="H26" s="253">
        <v>0</v>
      </c>
    </row>
    <row r="27" spans="1:9" ht="187.5" customHeight="1">
      <c r="A27" s="325">
        <v>19</v>
      </c>
      <c r="B27" s="251" t="s">
        <v>549</v>
      </c>
      <c r="C27" s="252" t="s">
        <v>495</v>
      </c>
      <c r="D27" s="253" t="s">
        <v>466</v>
      </c>
      <c r="E27" s="42">
        <f t="shared" si="2"/>
        <v>100000</v>
      </c>
      <c r="F27" s="253">
        <v>100000</v>
      </c>
      <c r="G27" s="253">
        <v>0</v>
      </c>
      <c r="H27" s="253">
        <v>0</v>
      </c>
    </row>
    <row r="28" spans="1:9" ht="78.75">
      <c r="A28" s="325">
        <v>20</v>
      </c>
      <c r="B28" s="255" t="s">
        <v>550</v>
      </c>
      <c r="C28" s="252" t="s">
        <v>520</v>
      </c>
      <c r="D28" s="253" t="s">
        <v>467</v>
      </c>
      <c r="E28" s="42">
        <f t="shared" si="2"/>
        <v>435000</v>
      </c>
      <c r="F28" s="253">
        <v>0</v>
      </c>
      <c r="G28" s="253">
        <v>50000</v>
      </c>
      <c r="H28" s="253">
        <v>385000</v>
      </c>
    </row>
    <row r="29" spans="1:9" ht="78.75">
      <c r="A29" s="325">
        <v>21</v>
      </c>
      <c r="B29" s="255" t="s">
        <v>551</v>
      </c>
      <c r="C29" s="252" t="s">
        <v>468</v>
      </c>
      <c r="D29" s="253" t="s">
        <v>469</v>
      </c>
      <c r="E29" s="42">
        <f t="shared" si="2"/>
        <v>20000</v>
      </c>
      <c r="F29" s="253">
        <v>0</v>
      </c>
      <c r="G29" s="253">
        <v>0</v>
      </c>
      <c r="H29" s="253">
        <v>20000</v>
      </c>
    </row>
    <row r="30" spans="1:9" ht="47.25">
      <c r="A30" s="325">
        <v>22</v>
      </c>
      <c r="B30" s="255" t="s">
        <v>536</v>
      </c>
      <c r="C30" s="252" t="s">
        <v>470</v>
      </c>
      <c r="D30" s="253" t="s">
        <v>471</v>
      </c>
      <c r="E30" s="42">
        <f t="shared" si="2"/>
        <v>45729</v>
      </c>
      <c r="F30" s="253">
        <v>0</v>
      </c>
      <c r="G30" s="253">
        <v>0</v>
      </c>
      <c r="H30" s="253">
        <v>45729</v>
      </c>
    </row>
    <row r="31" spans="1:9" ht="47.25">
      <c r="A31" s="325">
        <v>23</v>
      </c>
      <c r="B31" s="313" t="s">
        <v>552</v>
      </c>
      <c r="C31" s="260" t="s">
        <v>472</v>
      </c>
      <c r="D31" s="261" t="s">
        <v>473</v>
      </c>
      <c r="E31" s="42">
        <f t="shared" si="2"/>
        <v>100000</v>
      </c>
      <c r="F31" s="261">
        <v>0</v>
      </c>
      <c r="G31" s="261">
        <v>0</v>
      </c>
      <c r="H31" s="261">
        <v>100000</v>
      </c>
      <c r="I31" s="219"/>
    </row>
    <row r="32" spans="1:9">
      <c r="A32" s="213"/>
      <c r="B32" s="213" t="s">
        <v>21</v>
      </c>
      <c r="C32" s="213"/>
      <c r="D32" s="213" t="s">
        <v>11</v>
      </c>
      <c r="E32" s="214">
        <f t="shared" si="2"/>
        <v>9946155.4000000004</v>
      </c>
      <c r="F32" s="214">
        <f>SUM(F9:F31)</f>
        <v>1019305.23</v>
      </c>
      <c r="G32" s="214">
        <f>SUM(G9:G31)</f>
        <v>7259785.8200000003</v>
      </c>
      <c r="H32" s="214">
        <f>SUM(H9:H31)</f>
        <v>1667064.35</v>
      </c>
    </row>
    <row r="33" spans="6:7">
      <c r="F33" s="289"/>
      <c r="G33" s="289"/>
    </row>
  </sheetData>
  <mergeCells count="7">
    <mergeCell ref="F6:H6"/>
    <mergeCell ref="A2:E2"/>
    <mergeCell ref="A6:A7"/>
    <mergeCell ref="B6:B7"/>
    <mergeCell ref="C6:C7"/>
    <mergeCell ref="D6:D7"/>
    <mergeCell ref="E6:E7"/>
  </mergeCells>
  <pageMargins left="0.78740157480314965" right="0.39370078740157483" top="0.39370078740157483" bottom="0.39370078740157483" header="0.31496062992125984" footer="0.31496062992125984"/>
  <pageSetup paperSize="9" scale="67" fitToHeight="5" orientation="portrait" horizontalDpi="0" verticalDpi="0" r:id="rId1"/>
</worksheet>
</file>

<file path=xl/worksheets/sheet18.xml><?xml version="1.0" encoding="utf-8"?>
<worksheet xmlns="http://schemas.openxmlformats.org/spreadsheetml/2006/main" xmlns:r="http://schemas.openxmlformats.org/officeDocument/2006/relationships">
  <sheetPr>
    <pageSetUpPr fitToPage="1"/>
  </sheetPr>
  <dimension ref="A1:K12"/>
  <sheetViews>
    <sheetView zoomScaleNormal="100" workbookViewId="0">
      <selection activeCell="D16" sqref="D16"/>
    </sheetView>
  </sheetViews>
  <sheetFormatPr defaultRowHeight="15.75"/>
  <cols>
    <col min="1" max="1" width="5.7109375" style="1" customWidth="1"/>
    <col min="2" max="2" width="42.7109375" style="1" customWidth="1"/>
    <col min="3" max="3" width="14.140625" style="1" customWidth="1"/>
    <col min="4" max="4" width="14.28515625" style="1" customWidth="1"/>
    <col min="5" max="6" width="14.140625" style="1" customWidth="1"/>
    <col min="7" max="7" width="14.28515625" style="1" customWidth="1"/>
    <col min="8" max="8" width="14.140625" style="1" customWidth="1"/>
    <col min="9" max="11" width="20.28515625" style="1" customWidth="1"/>
    <col min="12" max="16384" width="9.140625" style="1"/>
  </cols>
  <sheetData>
    <row r="1" spans="1:11" customFormat="1">
      <c r="A1" s="414" t="s">
        <v>482</v>
      </c>
      <c r="B1" s="414"/>
      <c r="C1" s="414"/>
      <c r="D1" s="414"/>
      <c r="E1" s="414"/>
      <c r="F1" s="414"/>
      <c r="G1" s="414"/>
      <c r="H1" s="414"/>
      <c r="I1" s="414"/>
      <c r="J1" s="414"/>
      <c r="K1" s="414"/>
    </row>
    <row r="2" spans="1:11" customFormat="1">
      <c r="A2" s="436" t="s">
        <v>483</v>
      </c>
      <c r="B2" s="436"/>
      <c r="C2" s="436"/>
      <c r="D2" s="436"/>
      <c r="E2" s="436"/>
      <c r="F2" s="436"/>
      <c r="G2" s="436"/>
    </row>
    <row r="3" spans="1:11" customFormat="1">
      <c r="A3" s="15" t="s">
        <v>375</v>
      </c>
      <c r="B3" s="1"/>
      <c r="C3" s="1"/>
      <c r="D3" s="1"/>
      <c r="E3" s="1"/>
      <c r="F3" s="1"/>
      <c r="G3" s="1"/>
    </row>
    <row r="4" spans="1:11" customFormat="1">
      <c r="A4" s="15"/>
      <c r="B4" s="1"/>
      <c r="C4" s="1"/>
      <c r="D4" s="1"/>
      <c r="E4" s="1"/>
      <c r="F4" s="1"/>
      <c r="G4" s="1"/>
    </row>
    <row r="5" spans="1:11" customFormat="1">
      <c r="A5" s="331" t="s">
        <v>22</v>
      </c>
      <c r="B5" s="331" t="s">
        <v>17</v>
      </c>
      <c r="C5" s="331" t="s">
        <v>65</v>
      </c>
      <c r="D5" s="331" t="s">
        <v>175</v>
      </c>
      <c r="E5" s="347" t="s">
        <v>137</v>
      </c>
      <c r="F5" s="347"/>
      <c r="G5" s="347"/>
    </row>
    <row r="6" spans="1:11" customFormat="1" ht="63">
      <c r="A6" s="331"/>
      <c r="B6" s="331"/>
      <c r="C6" s="331"/>
      <c r="D6" s="331"/>
      <c r="E6" s="203" t="s">
        <v>138</v>
      </c>
      <c r="F6" s="203" t="s">
        <v>139</v>
      </c>
      <c r="G6" s="203" t="s">
        <v>140</v>
      </c>
    </row>
    <row r="7" spans="1:11" customFormat="1">
      <c r="A7" s="203">
        <v>1</v>
      </c>
      <c r="B7" s="203">
        <v>2</v>
      </c>
      <c r="C7" s="203">
        <v>3</v>
      </c>
      <c r="D7" s="203">
        <v>4</v>
      </c>
      <c r="E7" s="203">
        <v>5</v>
      </c>
      <c r="F7" s="203">
        <v>6</v>
      </c>
      <c r="G7" s="203">
        <v>7</v>
      </c>
    </row>
    <row r="8" spans="1:11" s="227" customFormat="1" ht="70.5" customHeight="1">
      <c r="A8" s="40">
        <v>1</v>
      </c>
      <c r="B8" s="234" t="s">
        <v>503</v>
      </c>
      <c r="C8" s="236">
        <v>1</v>
      </c>
      <c r="D8" s="42">
        <f t="shared" ref="D8:D10" si="0">E8+F8+G8</f>
        <v>3900</v>
      </c>
      <c r="E8" s="42">
        <v>0</v>
      </c>
      <c r="F8" s="42">
        <v>0</v>
      </c>
      <c r="G8" s="42">
        <v>3900</v>
      </c>
    </row>
    <row r="9" spans="1:11" customFormat="1" ht="60">
      <c r="A9" s="40">
        <v>2</v>
      </c>
      <c r="B9" s="234" t="s">
        <v>504</v>
      </c>
      <c r="C9" s="236">
        <v>1</v>
      </c>
      <c r="D9" s="42">
        <f t="shared" si="0"/>
        <v>53454.85</v>
      </c>
      <c r="E9" s="42">
        <v>0</v>
      </c>
      <c r="F9" s="42">
        <v>0</v>
      </c>
      <c r="G9" s="42">
        <v>53454.85</v>
      </c>
    </row>
    <row r="10" spans="1:11" customFormat="1">
      <c r="A10" s="213"/>
      <c r="B10" s="213" t="s">
        <v>21</v>
      </c>
      <c r="C10" s="213" t="s">
        <v>11</v>
      </c>
      <c r="D10" s="214">
        <f t="shared" si="0"/>
        <v>57354.85</v>
      </c>
      <c r="E10" s="214">
        <f>SUM(E8:E9)</f>
        <v>0</v>
      </c>
      <c r="F10" s="214">
        <f>SUM(F8:F9)</f>
        <v>0</v>
      </c>
      <c r="G10" s="214">
        <f>SUM(G8:G9)</f>
        <v>57354.85</v>
      </c>
    </row>
    <row r="11" spans="1:11" customFormat="1" ht="15"/>
    <row r="12" spans="1:11">
      <c r="F12" s="13"/>
      <c r="G12" s="13"/>
    </row>
  </sheetData>
  <mergeCells count="7">
    <mergeCell ref="A1:K1"/>
    <mergeCell ref="A2:G2"/>
    <mergeCell ref="A5:A6"/>
    <mergeCell ref="B5:B6"/>
    <mergeCell ref="C5:C6"/>
    <mergeCell ref="D5:D6"/>
    <mergeCell ref="E5:G5"/>
  </mergeCells>
  <pageMargins left="0.78740157480314965" right="0.39370078740157483" top="0.39370078740157483" bottom="0.39370078740157483" header="0.31496062992125984" footer="0.31496062992125984"/>
  <pageSetup paperSize="9" scale="46" fitToHeight="5" orientation="portrait" horizontalDpi="0" verticalDpi="0" r:id="rId1"/>
</worksheet>
</file>

<file path=xl/worksheets/sheet19.xml><?xml version="1.0" encoding="utf-8"?>
<worksheet xmlns="http://schemas.openxmlformats.org/spreadsheetml/2006/main" xmlns:r="http://schemas.openxmlformats.org/officeDocument/2006/relationships">
  <dimension ref="A2:G26"/>
  <sheetViews>
    <sheetView workbookViewId="0">
      <selection activeCell="K12" sqref="K12"/>
    </sheetView>
  </sheetViews>
  <sheetFormatPr defaultRowHeight="15.75"/>
  <cols>
    <col min="1" max="1" width="5.7109375" style="1" customWidth="1"/>
    <col min="2" max="2" width="8.7109375" style="1" customWidth="1"/>
    <col min="3" max="3" width="42.7109375" style="1" customWidth="1"/>
    <col min="4" max="5" width="14.140625" style="1" customWidth="1"/>
    <col min="6" max="6" width="14.28515625" style="1" customWidth="1"/>
    <col min="7" max="7" width="14.140625" style="1" customWidth="1"/>
  </cols>
  <sheetData>
    <row r="2" spans="1:7">
      <c r="A2" s="112" t="s">
        <v>182</v>
      </c>
      <c r="B2" s="112"/>
      <c r="C2" s="112"/>
      <c r="D2" s="112"/>
      <c r="E2" s="112"/>
      <c r="F2" s="112"/>
      <c r="G2" s="112"/>
    </row>
    <row r="3" spans="1:7">
      <c r="A3" s="86"/>
      <c r="B3" s="86"/>
    </row>
    <row r="4" spans="1:7">
      <c r="A4" s="15"/>
      <c r="B4" s="15"/>
    </row>
    <row r="5" spans="1:7" ht="15.75" customHeight="1">
      <c r="A5" s="431" t="s">
        <v>22</v>
      </c>
      <c r="B5" s="393" t="s">
        <v>183</v>
      </c>
      <c r="C5" s="431" t="s">
        <v>184</v>
      </c>
      <c r="D5" s="431" t="s">
        <v>174</v>
      </c>
      <c r="E5" s="392" t="s">
        <v>137</v>
      </c>
      <c r="F5" s="392"/>
      <c r="G5" s="392"/>
    </row>
    <row r="6" spans="1:7" ht="63">
      <c r="A6" s="431"/>
      <c r="B6" s="394"/>
      <c r="C6" s="431"/>
      <c r="D6" s="431"/>
      <c r="E6" s="317" t="s">
        <v>138</v>
      </c>
      <c r="F6" s="317" t="s">
        <v>139</v>
      </c>
      <c r="G6" s="317" t="s">
        <v>140</v>
      </c>
    </row>
    <row r="7" spans="1:7">
      <c r="A7" s="317">
        <v>1</v>
      </c>
      <c r="B7" s="317"/>
      <c r="C7" s="317">
        <v>2</v>
      </c>
      <c r="D7" s="317">
        <v>5</v>
      </c>
      <c r="E7" s="317">
        <v>6</v>
      </c>
      <c r="F7" s="317">
        <v>7</v>
      </c>
      <c r="G7" s="317">
        <v>8</v>
      </c>
    </row>
    <row r="8" spans="1:7" ht="31.5">
      <c r="A8" s="317">
        <v>1</v>
      </c>
      <c r="B8" s="317">
        <v>340</v>
      </c>
      <c r="C8" s="314" t="s">
        <v>474</v>
      </c>
      <c r="D8" s="42">
        <f>E8+F8+G8</f>
        <v>401134.96</v>
      </c>
      <c r="E8" s="42">
        <v>0</v>
      </c>
      <c r="F8" s="42">
        <v>401134.96</v>
      </c>
      <c r="G8" s="42">
        <v>0</v>
      </c>
    </row>
    <row r="9" spans="1:7" ht="47.25">
      <c r="A9" s="317">
        <v>2</v>
      </c>
      <c r="B9" s="317">
        <v>226</v>
      </c>
      <c r="C9" s="314" t="s">
        <v>475</v>
      </c>
      <c r="D9" s="42">
        <f t="shared" ref="D9:D22" si="0">E9+F9+G9</f>
        <v>138600</v>
      </c>
      <c r="E9" s="259">
        <v>0</v>
      </c>
      <c r="F9" s="42">
        <v>138600</v>
      </c>
      <c r="G9" s="259">
        <v>0</v>
      </c>
    </row>
    <row r="10" spans="1:7">
      <c r="A10" s="317">
        <v>3</v>
      </c>
      <c r="B10" s="317">
        <v>223</v>
      </c>
      <c r="C10" s="54" t="s">
        <v>384</v>
      </c>
      <c r="D10" s="42">
        <f t="shared" si="0"/>
        <v>3894874.88</v>
      </c>
      <c r="E10" s="259">
        <v>0</v>
      </c>
      <c r="F10" s="42">
        <v>3894874.88</v>
      </c>
      <c r="G10" s="259">
        <v>0</v>
      </c>
    </row>
    <row r="11" spans="1:7" s="227" customFormat="1">
      <c r="A11" s="317">
        <v>4</v>
      </c>
      <c r="B11" s="317">
        <v>223</v>
      </c>
      <c r="C11" s="54" t="s">
        <v>385</v>
      </c>
      <c r="D11" s="42">
        <f t="shared" si="0"/>
        <v>2700500</v>
      </c>
      <c r="E11" s="259">
        <v>0</v>
      </c>
      <c r="F11" s="42">
        <v>2700500</v>
      </c>
      <c r="G11" s="259">
        <v>0</v>
      </c>
    </row>
    <row r="12" spans="1:7" s="227" customFormat="1">
      <c r="A12" s="317">
        <v>5</v>
      </c>
      <c r="B12" s="317">
        <v>223</v>
      </c>
      <c r="C12" s="54" t="s">
        <v>386</v>
      </c>
      <c r="D12" s="42">
        <f t="shared" si="0"/>
        <v>510802.73</v>
      </c>
      <c r="E12" s="259">
        <v>0</v>
      </c>
      <c r="F12" s="42">
        <v>510802.73</v>
      </c>
      <c r="G12" s="259">
        <v>0</v>
      </c>
    </row>
    <row r="13" spans="1:7" s="227" customFormat="1" ht="31.5">
      <c r="A13" s="317">
        <v>6</v>
      </c>
      <c r="B13" s="317">
        <v>223</v>
      </c>
      <c r="C13" s="54" t="s">
        <v>476</v>
      </c>
      <c r="D13" s="42">
        <f t="shared" si="0"/>
        <v>331425.89</v>
      </c>
      <c r="E13" s="259">
        <v>0</v>
      </c>
      <c r="F13" s="42">
        <v>331425.89</v>
      </c>
      <c r="G13" s="259">
        <v>0</v>
      </c>
    </row>
    <row r="14" spans="1:7" s="227" customFormat="1">
      <c r="A14" s="317">
        <v>7</v>
      </c>
      <c r="B14" s="317">
        <v>221</v>
      </c>
      <c r="C14" s="314" t="s">
        <v>477</v>
      </c>
      <c r="D14" s="42">
        <f t="shared" si="0"/>
        <v>423000</v>
      </c>
      <c r="E14" s="259">
        <v>0</v>
      </c>
      <c r="F14" s="259">
        <v>423000</v>
      </c>
      <c r="G14" s="259">
        <v>0</v>
      </c>
    </row>
    <row r="15" spans="1:7" s="227" customFormat="1">
      <c r="A15" s="317">
        <v>8</v>
      </c>
      <c r="B15" s="317">
        <v>340</v>
      </c>
      <c r="C15" s="314" t="s">
        <v>478</v>
      </c>
      <c r="D15" s="42">
        <f t="shared" si="0"/>
        <v>3385352.5</v>
      </c>
      <c r="E15" s="259">
        <v>0</v>
      </c>
      <c r="F15" s="259">
        <v>3385352.5</v>
      </c>
      <c r="G15" s="259">
        <v>0</v>
      </c>
    </row>
    <row r="16" spans="1:7" s="227" customFormat="1">
      <c r="A16" s="317">
        <v>9</v>
      </c>
      <c r="B16" s="317">
        <v>221</v>
      </c>
      <c r="C16" s="314" t="s">
        <v>379</v>
      </c>
      <c r="D16" s="42">
        <f t="shared" si="0"/>
        <v>285721.76</v>
      </c>
      <c r="E16" s="259">
        <v>0</v>
      </c>
      <c r="F16" s="259">
        <v>285721.76</v>
      </c>
      <c r="G16" s="259">
        <v>0</v>
      </c>
    </row>
    <row r="17" spans="1:7" s="227" customFormat="1" ht="63" customHeight="1">
      <c r="A17" s="317">
        <v>10</v>
      </c>
      <c r="B17" s="317">
        <v>225</v>
      </c>
      <c r="C17" s="314" t="s">
        <v>479</v>
      </c>
      <c r="D17" s="42">
        <f t="shared" si="0"/>
        <v>85620</v>
      </c>
      <c r="E17" s="259">
        <v>0</v>
      </c>
      <c r="F17" s="259">
        <v>85620</v>
      </c>
      <c r="G17" s="259">
        <v>0</v>
      </c>
    </row>
    <row r="18" spans="1:7" s="227" customFormat="1" ht="31.5">
      <c r="A18" s="317">
        <v>11</v>
      </c>
      <c r="B18" s="317">
        <v>226</v>
      </c>
      <c r="C18" s="314" t="s">
        <v>427</v>
      </c>
      <c r="D18" s="42">
        <f t="shared" si="0"/>
        <v>22400</v>
      </c>
      <c r="E18" s="259">
        <v>0</v>
      </c>
      <c r="F18" s="259">
        <v>22400</v>
      </c>
      <c r="G18" s="259">
        <v>0</v>
      </c>
    </row>
    <row r="19" spans="1:7" s="227" customFormat="1" ht="63">
      <c r="A19" s="317">
        <v>12</v>
      </c>
      <c r="B19" s="317">
        <v>225</v>
      </c>
      <c r="C19" s="314" t="s">
        <v>557</v>
      </c>
      <c r="D19" s="42">
        <f t="shared" si="0"/>
        <v>32081.4</v>
      </c>
      <c r="E19" s="259">
        <v>0</v>
      </c>
      <c r="F19" s="259">
        <v>32081.4</v>
      </c>
      <c r="G19" s="259">
        <v>0</v>
      </c>
    </row>
    <row r="20" spans="1:7" s="227" customFormat="1" ht="115.5" customHeight="1">
      <c r="A20" s="317">
        <v>13</v>
      </c>
      <c r="B20" s="317">
        <v>226</v>
      </c>
      <c r="C20" s="314" t="s">
        <v>444</v>
      </c>
      <c r="D20" s="42">
        <f t="shared" si="0"/>
        <v>1017499.06</v>
      </c>
      <c r="E20" s="259">
        <v>1017499.06</v>
      </c>
      <c r="F20" s="259">
        <v>0</v>
      </c>
      <c r="G20" s="259">
        <v>0</v>
      </c>
    </row>
    <row r="21" spans="1:7" ht="47.25">
      <c r="A21" s="317">
        <v>14</v>
      </c>
      <c r="B21" s="317">
        <v>353</v>
      </c>
      <c r="C21" s="314" t="s">
        <v>480</v>
      </c>
      <c r="D21" s="42">
        <f t="shared" si="0"/>
        <v>53454.85</v>
      </c>
      <c r="E21" s="259">
        <v>0</v>
      </c>
      <c r="F21" s="259">
        <v>0</v>
      </c>
      <c r="G21" s="259">
        <v>53454.85</v>
      </c>
    </row>
    <row r="22" spans="1:7" ht="63">
      <c r="A22" s="317">
        <v>15</v>
      </c>
      <c r="B22" s="317">
        <v>353</v>
      </c>
      <c r="C22" s="314" t="s">
        <v>481</v>
      </c>
      <c r="D22" s="42">
        <f t="shared" si="0"/>
        <v>3900</v>
      </c>
      <c r="E22" s="259">
        <v>0</v>
      </c>
      <c r="F22" s="259">
        <v>0</v>
      </c>
      <c r="G22" s="259">
        <v>3900</v>
      </c>
    </row>
    <row r="23" spans="1:7">
      <c r="A23" s="213"/>
      <c r="B23" s="213"/>
      <c r="C23" s="213" t="s">
        <v>21</v>
      </c>
      <c r="D23" s="214">
        <f>E23+F23+G23</f>
        <v>13286368.030000001</v>
      </c>
      <c r="E23" s="214">
        <f>SUM(E8:E22)</f>
        <v>1017499.06</v>
      </c>
      <c r="F23" s="214">
        <f>SUM(F8:F22)</f>
        <v>12211514.120000001</v>
      </c>
      <c r="G23" s="214">
        <f>SUM(G8:G22)</f>
        <v>57354.85</v>
      </c>
    </row>
    <row r="24" spans="1:7">
      <c r="A24" s="206"/>
      <c r="B24" s="206"/>
      <c r="C24" s="206"/>
      <c r="D24" s="206"/>
      <c r="E24" s="289"/>
      <c r="F24" s="289"/>
      <c r="G24" s="289"/>
    </row>
    <row r="25" spans="1:7">
      <c r="A25" s="15"/>
      <c r="B25" s="15"/>
    </row>
    <row r="26" spans="1:7">
      <c r="E26" s="13"/>
      <c r="F26" s="13"/>
    </row>
  </sheetData>
  <mergeCells count="5">
    <mergeCell ref="A5:A6"/>
    <mergeCell ref="B5:B6"/>
    <mergeCell ref="C5:C6"/>
    <mergeCell ref="D5:D6"/>
    <mergeCell ref="E5:G5"/>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CU126"/>
  <sheetViews>
    <sheetView zoomScaleNormal="100" workbookViewId="0">
      <pane xSplit="4" ySplit="6" topLeftCell="E7" activePane="bottomRight" state="frozen"/>
      <selection pane="topRight" activeCell="E1" sqref="E1"/>
      <selection pane="bottomLeft" activeCell="A11" sqref="A11"/>
      <selection pane="bottomRight" activeCell="A127" sqref="A127"/>
    </sheetView>
  </sheetViews>
  <sheetFormatPr defaultRowHeight="15.75"/>
  <cols>
    <col min="1" max="1" width="55.140625" style="1" customWidth="1"/>
    <col min="2" max="2" width="7.140625" style="1" customWidth="1"/>
    <col min="3" max="3" width="14.140625" style="1" customWidth="1"/>
    <col min="4" max="4" width="15.28515625" style="1" customWidth="1"/>
    <col min="5" max="8" width="15.85546875" style="1" customWidth="1"/>
    <col min="9" max="16384" width="9.140625" style="1"/>
  </cols>
  <sheetData>
    <row r="1" spans="1:8">
      <c r="A1" s="206"/>
      <c r="B1" s="206"/>
      <c r="C1" s="206"/>
      <c r="D1" s="206"/>
      <c r="E1" s="206"/>
      <c r="F1" s="206"/>
      <c r="G1" s="206"/>
      <c r="H1" s="206"/>
    </row>
    <row r="2" spans="1:8" ht="24" customHeight="1">
      <c r="A2" s="339" t="s">
        <v>195</v>
      </c>
      <c r="B2" s="339"/>
      <c r="C2" s="339"/>
      <c r="D2" s="339"/>
      <c r="E2" s="339"/>
      <c r="F2" s="339"/>
      <c r="G2" s="339"/>
      <c r="H2" s="339"/>
    </row>
    <row r="3" spans="1:8">
      <c r="A3" s="341" t="s">
        <v>334</v>
      </c>
      <c r="B3" s="341"/>
      <c r="C3" s="341"/>
      <c r="D3" s="341"/>
      <c r="E3" s="341"/>
      <c r="F3" s="341"/>
      <c r="G3" s="341"/>
      <c r="H3" s="341"/>
    </row>
    <row r="4" spans="1:8" ht="30" customHeight="1">
      <c r="A4" s="340" t="s">
        <v>6</v>
      </c>
      <c r="B4" s="340" t="s">
        <v>9</v>
      </c>
      <c r="C4" s="340" t="s">
        <v>240</v>
      </c>
      <c r="D4" s="340" t="s">
        <v>241</v>
      </c>
      <c r="E4" s="340" t="s">
        <v>502</v>
      </c>
      <c r="F4" s="340"/>
      <c r="G4" s="340"/>
      <c r="H4" s="340"/>
    </row>
    <row r="5" spans="1:8" ht="58.5" customHeight="1">
      <c r="A5" s="340"/>
      <c r="B5" s="340"/>
      <c r="C5" s="340"/>
      <c r="D5" s="340"/>
      <c r="E5" s="55" t="s">
        <v>335</v>
      </c>
      <c r="F5" s="55" t="s">
        <v>336</v>
      </c>
      <c r="G5" s="55" t="s">
        <v>337</v>
      </c>
      <c r="H5" s="55" t="s">
        <v>196</v>
      </c>
    </row>
    <row r="6" spans="1:8" ht="16.5" thickBot="1">
      <c r="A6" s="55">
        <v>1</v>
      </c>
      <c r="B6" s="263">
        <v>2</v>
      </c>
      <c r="C6" s="263">
        <v>3</v>
      </c>
      <c r="D6" s="263">
        <v>4</v>
      </c>
      <c r="E6" s="263">
        <v>5</v>
      </c>
      <c r="F6" s="263">
        <v>6</v>
      </c>
      <c r="G6" s="263">
        <v>7</v>
      </c>
      <c r="H6" s="263">
        <v>8</v>
      </c>
    </row>
    <row r="7" spans="1:8" ht="18">
      <c r="A7" s="136" t="s">
        <v>242</v>
      </c>
      <c r="B7" s="264" t="s">
        <v>16</v>
      </c>
      <c r="C7" s="265" t="s">
        <v>200</v>
      </c>
      <c r="D7" s="265" t="s">
        <v>200</v>
      </c>
      <c r="E7" s="262">
        <v>4900000</v>
      </c>
      <c r="F7" s="262">
        <v>0</v>
      </c>
      <c r="G7" s="262">
        <v>0</v>
      </c>
      <c r="H7" s="266">
        <v>0</v>
      </c>
    </row>
    <row r="8" spans="1:8" ht="18">
      <c r="A8" s="136" t="s">
        <v>243</v>
      </c>
      <c r="B8" s="321" t="s">
        <v>201</v>
      </c>
      <c r="C8" s="319" t="s">
        <v>200</v>
      </c>
      <c r="D8" s="319" t="s">
        <v>200</v>
      </c>
      <c r="E8" s="79">
        <v>130000</v>
      </c>
      <c r="F8" s="79">
        <v>130000</v>
      </c>
      <c r="G8" s="79">
        <v>130000</v>
      </c>
      <c r="H8" s="147">
        <v>0</v>
      </c>
    </row>
    <row r="9" spans="1:8">
      <c r="A9" s="267" t="s">
        <v>202</v>
      </c>
      <c r="B9" s="146">
        <v>1000</v>
      </c>
      <c r="C9" s="55"/>
      <c r="D9" s="55"/>
      <c r="E9" s="79">
        <f>E11+E14+E21+E24+E27+E32+E35</f>
        <v>218912104.03999999</v>
      </c>
      <c r="F9" s="79">
        <f>F11+F14+F21+F24+F27+F32+F35</f>
        <v>223698714.03999999</v>
      </c>
      <c r="G9" s="79">
        <f>G11+G14+G21+G24+G27+G32+G35</f>
        <v>223708919.03999999</v>
      </c>
      <c r="H9" s="147">
        <f>H11+H14+H21+H24+H27+H32+H35</f>
        <v>0</v>
      </c>
    </row>
    <row r="10" spans="1:8">
      <c r="A10" s="268" t="s">
        <v>14</v>
      </c>
      <c r="B10" s="154"/>
      <c r="C10" s="55"/>
      <c r="D10" s="55"/>
      <c r="E10" s="55"/>
      <c r="F10" s="55"/>
      <c r="G10" s="55"/>
      <c r="H10" s="155"/>
    </row>
    <row r="11" spans="1:8">
      <c r="A11" s="136" t="s">
        <v>203</v>
      </c>
      <c r="B11" s="154">
        <v>1100</v>
      </c>
      <c r="C11" s="55">
        <v>120</v>
      </c>
      <c r="D11" s="55">
        <v>120</v>
      </c>
      <c r="E11" s="129">
        <f>E13</f>
        <v>360000</v>
      </c>
      <c r="F11" s="129">
        <f t="shared" ref="F11:H11" si="0">F13</f>
        <v>360000</v>
      </c>
      <c r="G11" s="129">
        <f t="shared" si="0"/>
        <v>360000</v>
      </c>
      <c r="H11" s="151">
        <f t="shared" si="0"/>
        <v>0</v>
      </c>
    </row>
    <row r="12" spans="1:8">
      <c r="A12" s="268" t="s">
        <v>14</v>
      </c>
      <c r="B12" s="154"/>
      <c r="C12" s="55"/>
      <c r="D12" s="55"/>
      <c r="E12" s="55"/>
      <c r="F12" s="55"/>
      <c r="G12" s="55"/>
      <c r="H12" s="155"/>
    </row>
    <row r="13" spans="1:8" s="111" customFormat="1">
      <c r="A13" s="269" t="s">
        <v>338</v>
      </c>
      <c r="B13" s="154">
        <v>1110</v>
      </c>
      <c r="C13" s="55">
        <v>120</v>
      </c>
      <c r="D13" s="132">
        <v>120</v>
      </c>
      <c r="E13" s="131">
        <v>360000</v>
      </c>
      <c r="F13" s="131">
        <v>360000</v>
      </c>
      <c r="G13" s="131">
        <v>360000</v>
      </c>
      <c r="H13" s="152">
        <v>0</v>
      </c>
    </row>
    <row r="14" spans="1:8">
      <c r="A14" s="136" t="s">
        <v>178</v>
      </c>
      <c r="B14" s="154">
        <v>1200</v>
      </c>
      <c r="C14" s="55">
        <v>130</v>
      </c>
      <c r="D14" s="55">
        <v>130</v>
      </c>
      <c r="E14" s="129">
        <f>E16+E17+E18</f>
        <v>218552104.03999999</v>
      </c>
      <c r="F14" s="129">
        <f>F16+F17+F18</f>
        <v>223338714.03999999</v>
      </c>
      <c r="G14" s="129">
        <f>G16+G17+G18</f>
        <v>223348919.03999999</v>
      </c>
      <c r="H14" s="151">
        <f>H16+H17+H18</f>
        <v>0</v>
      </c>
    </row>
    <row r="15" spans="1:8">
      <c r="A15" s="268" t="s">
        <v>14</v>
      </c>
      <c r="B15" s="154"/>
      <c r="C15" s="55"/>
      <c r="D15" s="55"/>
      <c r="E15" s="55"/>
      <c r="F15" s="55"/>
      <c r="G15" s="55"/>
      <c r="H15" s="155"/>
    </row>
    <row r="16" spans="1:8" s="111" customFormat="1" ht="30">
      <c r="A16" s="139" t="s">
        <v>197</v>
      </c>
      <c r="B16" s="154">
        <v>1210</v>
      </c>
      <c r="C16" s="55">
        <v>130</v>
      </c>
      <c r="D16" s="132">
        <v>130</v>
      </c>
      <c r="E16" s="131">
        <v>4770891</v>
      </c>
      <c r="F16" s="131">
        <v>4657501</v>
      </c>
      <c r="G16" s="131">
        <v>4667706</v>
      </c>
      <c r="H16" s="200">
        <v>0</v>
      </c>
    </row>
    <row r="17" spans="1:8" s="111" customFormat="1">
      <c r="A17" s="139" t="s">
        <v>13</v>
      </c>
      <c r="B17" s="154">
        <v>1220</v>
      </c>
      <c r="C17" s="55">
        <v>130</v>
      </c>
      <c r="D17" s="132">
        <v>130</v>
      </c>
      <c r="E17" s="131">
        <v>203891213.03999999</v>
      </c>
      <c r="F17" s="131">
        <v>208291213.03999999</v>
      </c>
      <c r="G17" s="131">
        <v>208291213.03999999</v>
      </c>
      <c r="H17" s="200"/>
    </row>
    <row r="18" spans="1:8" s="111" customFormat="1" ht="44.25" customHeight="1">
      <c r="A18" s="139" t="s">
        <v>199</v>
      </c>
      <c r="B18" s="154">
        <v>1230</v>
      </c>
      <c r="C18" s="55">
        <v>130</v>
      </c>
      <c r="D18" s="132">
        <v>130</v>
      </c>
      <c r="E18" s="131">
        <f>E19+E20</f>
        <v>9890000</v>
      </c>
      <c r="F18" s="131">
        <f>F19+F20</f>
        <v>10390000</v>
      </c>
      <c r="G18" s="131">
        <f>G19+G20</f>
        <v>10390000</v>
      </c>
      <c r="H18" s="200">
        <f>H19+H20</f>
        <v>0</v>
      </c>
    </row>
    <row r="19" spans="1:8" s="111" customFormat="1">
      <c r="A19" s="139" t="s">
        <v>339</v>
      </c>
      <c r="B19" s="154">
        <v>1240</v>
      </c>
      <c r="C19" s="55">
        <v>130</v>
      </c>
      <c r="D19" s="132">
        <v>130</v>
      </c>
      <c r="E19" s="131">
        <v>8630000</v>
      </c>
      <c r="F19" s="131">
        <v>9130000</v>
      </c>
      <c r="G19" s="131">
        <v>9130000</v>
      </c>
      <c r="H19" s="200">
        <v>0</v>
      </c>
    </row>
    <row r="20" spans="1:8" ht="30">
      <c r="A20" s="139" t="s">
        <v>340</v>
      </c>
      <c r="B20" s="154">
        <v>1250</v>
      </c>
      <c r="C20" s="55">
        <v>130</v>
      </c>
      <c r="D20" s="132">
        <v>130</v>
      </c>
      <c r="E20" s="131">
        <v>1260000</v>
      </c>
      <c r="F20" s="131">
        <v>1260000</v>
      </c>
      <c r="G20" s="131">
        <v>1260000</v>
      </c>
      <c r="H20" s="200">
        <v>0</v>
      </c>
    </row>
    <row r="21" spans="1:8" ht="30">
      <c r="A21" s="136" t="s">
        <v>179</v>
      </c>
      <c r="B21" s="154">
        <v>1300</v>
      </c>
      <c r="C21" s="55">
        <v>140</v>
      </c>
      <c r="D21" s="55"/>
      <c r="E21" s="129">
        <f>E23</f>
        <v>0</v>
      </c>
      <c r="F21" s="129">
        <f t="shared" ref="F21:H21" si="1">F23</f>
        <v>0</v>
      </c>
      <c r="G21" s="129">
        <f t="shared" si="1"/>
        <v>0</v>
      </c>
      <c r="H21" s="151">
        <f t="shared" si="1"/>
        <v>0</v>
      </c>
    </row>
    <row r="22" spans="1:8">
      <c r="A22" s="268" t="s">
        <v>14</v>
      </c>
      <c r="B22" s="154"/>
      <c r="C22" s="55"/>
      <c r="D22" s="55"/>
      <c r="E22" s="55"/>
      <c r="F22" s="55"/>
      <c r="G22" s="55"/>
      <c r="H22" s="155"/>
    </row>
    <row r="23" spans="1:8">
      <c r="A23" s="268"/>
      <c r="B23" s="154">
        <v>1310</v>
      </c>
      <c r="C23" s="55">
        <v>140</v>
      </c>
      <c r="D23" s="55"/>
      <c r="E23" s="55"/>
      <c r="F23" s="55"/>
      <c r="G23" s="55"/>
      <c r="H23" s="155"/>
    </row>
    <row r="24" spans="1:8">
      <c r="A24" s="136" t="s">
        <v>204</v>
      </c>
      <c r="B24" s="154">
        <v>1400</v>
      </c>
      <c r="C24" s="55">
        <v>150</v>
      </c>
      <c r="D24" s="55"/>
      <c r="E24" s="129">
        <f>E26</f>
        <v>0</v>
      </c>
      <c r="F24" s="129">
        <f t="shared" ref="F24:H24" si="2">F26</f>
        <v>0</v>
      </c>
      <c r="G24" s="129">
        <f t="shared" si="2"/>
        <v>0</v>
      </c>
      <c r="H24" s="151">
        <f t="shared" si="2"/>
        <v>0</v>
      </c>
    </row>
    <row r="25" spans="1:8">
      <c r="A25" s="268" t="s">
        <v>14</v>
      </c>
      <c r="B25" s="154"/>
      <c r="C25" s="55"/>
      <c r="D25" s="55"/>
      <c r="E25" s="55"/>
      <c r="F25" s="55"/>
      <c r="G25" s="55"/>
      <c r="H25" s="155"/>
    </row>
    <row r="26" spans="1:8">
      <c r="A26" s="139"/>
      <c r="B26" s="154">
        <v>1410</v>
      </c>
      <c r="C26" s="55">
        <v>150</v>
      </c>
      <c r="D26" s="55"/>
      <c r="E26" s="131"/>
      <c r="F26" s="55"/>
      <c r="G26" s="55"/>
      <c r="H26" s="155"/>
    </row>
    <row r="27" spans="1:8">
      <c r="A27" s="136" t="s">
        <v>208</v>
      </c>
      <c r="B27" s="154">
        <v>1500</v>
      </c>
      <c r="C27" s="55">
        <v>180</v>
      </c>
      <c r="D27" s="55"/>
      <c r="E27" s="129">
        <f>E29+E30+E31</f>
        <v>0</v>
      </c>
      <c r="F27" s="129">
        <f t="shared" ref="F27:H27" si="3">F29+F30+F31</f>
        <v>0</v>
      </c>
      <c r="G27" s="129">
        <f t="shared" si="3"/>
        <v>0</v>
      </c>
      <c r="H27" s="151">
        <f t="shared" si="3"/>
        <v>0</v>
      </c>
    </row>
    <row r="28" spans="1:8">
      <c r="A28" s="268" t="s">
        <v>14</v>
      </c>
      <c r="B28" s="154"/>
      <c r="C28" s="55"/>
      <c r="D28" s="55"/>
      <c r="E28" s="55"/>
      <c r="F28" s="55"/>
      <c r="G28" s="55"/>
      <c r="H28" s="155"/>
    </row>
    <row r="29" spans="1:8">
      <c r="A29" s="139" t="s">
        <v>198</v>
      </c>
      <c r="B29" s="154">
        <v>1510</v>
      </c>
      <c r="C29" s="55">
        <v>180</v>
      </c>
      <c r="D29" s="55"/>
      <c r="E29" s="131"/>
      <c r="F29" s="55"/>
      <c r="G29" s="55"/>
      <c r="H29" s="155"/>
    </row>
    <row r="30" spans="1:8">
      <c r="A30" s="139" t="s">
        <v>12</v>
      </c>
      <c r="B30" s="154">
        <v>1520</v>
      </c>
      <c r="C30" s="55">
        <v>180</v>
      </c>
      <c r="D30" s="55"/>
      <c r="E30" s="131"/>
      <c r="F30" s="55"/>
      <c r="G30" s="55"/>
      <c r="H30" s="155"/>
    </row>
    <row r="31" spans="1:8">
      <c r="A31" s="139"/>
      <c r="B31" s="154">
        <v>1530</v>
      </c>
      <c r="C31" s="55">
        <v>180</v>
      </c>
      <c r="D31" s="55"/>
      <c r="E31" s="131"/>
      <c r="F31" s="55"/>
      <c r="G31" s="55"/>
      <c r="H31" s="155"/>
    </row>
    <row r="32" spans="1:8">
      <c r="A32" s="136" t="s">
        <v>205</v>
      </c>
      <c r="B32" s="154">
        <v>1900</v>
      </c>
      <c r="C32" s="55"/>
      <c r="D32" s="55"/>
      <c r="E32" s="129">
        <f>E34</f>
        <v>0</v>
      </c>
      <c r="F32" s="129">
        <f t="shared" ref="F32:H32" si="4">F34</f>
        <v>0</v>
      </c>
      <c r="G32" s="129">
        <f t="shared" si="4"/>
        <v>0</v>
      </c>
      <c r="H32" s="151">
        <f t="shared" si="4"/>
        <v>0</v>
      </c>
    </row>
    <row r="33" spans="1:8">
      <c r="A33" s="268" t="s">
        <v>14</v>
      </c>
      <c r="B33" s="154"/>
      <c r="C33" s="55"/>
      <c r="D33" s="55"/>
      <c r="E33" s="55"/>
      <c r="F33" s="55"/>
      <c r="G33" s="55"/>
      <c r="H33" s="155"/>
    </row>
    <row r="34" spans="1:8">
      <c r="A34" s="139"/>
      <c r="B34" s="154">
        <v>1910</v>
      </c>
      <c r="C34" s="55"/>
      <c r="D34" s="55"/>
      <c r="E34" s="131"/>
      <c r="F34" s="55"/>
      <c r="G34" s="55"/>
      <c r="H34" s="155"/>
    </row>
    <row r="35" spans="1:8" ht="18">
      <c r="A35" s="136" t="s">
        <v>244</v>
      </c>
      <c r="B35" s="154">
        <v>1980</v>
      </c>
      <c r="C35" s="55" t="s">
        <v>200</v>
      </c>
      <c r="D35" s="55"/>
      <c r="E35" s="129">
        <f>E37+E38</f>
        <v>0</v>
      </c>
      <c r="F35" s="129">
        <f t="shared" ref="F35:H35" si="5">F37+F38</f>
        <v>0</v>
      </c>
      <c r="G35" s="129">
        <f t="shared" si="5"/>
        <v>0</v>
      </c>
      <c r="H35" s="151">
        <f t="shared" si="5"/>
        <v>0</v>
      </c>
    </row>
    <row r="36" spans="1:8">
      <c r="A36" s="268" t="s">
        <v>7</v>
      </c>
      <c r="B36" s="154"/>
      <c r="C36" s="55"/>
      <c r="D36" s="55"/>
      <c r="E36" s="55"/>
      <c r="F36" s="55"/>
      <c r="G36" s="55"/>
      <c r="H36" s="155"/>
    </row>
    <row r="37" spans="1:8" ht="30">
      <c r="A37" s="268" t="s">
        <v>497</v>
      </c>
      <c r="B37" s="154">
        <v>1981</v>
      </c>
      <c r="C37" s="55">
        <v>510</v>
      </c>
      <c r="D37" s="55"/>
      <c r="E37" s="129">
        <v>0</v>
      </c>
      <c r="F37" s="129">
        <v>0</v>
      </c>
      <c r="G37" s="129">
        <v>0</v>
      </c>
      <c r="H37" s="151">
        <v>0</v>
      </c>
    </row>
    <row r="38" spans="1:8">
      <c r="A38" s="268"/>
      <c r="B38" s="154"/>
      <c r="C38" s="55"/>
      <c r="D38" s="55"/>
      <c r="E38" s="55"/>
      <c r="F38" s="55"/>
      <c r="G38" s="55"/>
      <c r="H38" s="155"/>
    </row>
    <row r="39" spans="1:8">
      <c r="A39" s="267" t="s">
        <v>206</v>
      </c>
      <c r="B39" s="146">
        <v>2000</v>
      </c>
      <c r="C39" s="270" t="s">
        <v>200</v>
      </c>
      <c r="D39" s="55" t="s">
        <v>200</v>
      </c>
      <c r="E39" s="79">
        <f>E41+E58+E67+E72+E73+E75</f>
        <v>223682104.03999996</v>
      </c>
      <c r="F39" s="79">
        <f>F41+F58+F67+F72+F73+F75</f>
        <v>223568714.03999996</v>
      </c>
      <c r="G39" s="79">
        <f>G41+G58+G67+G72+G73+G75</f>
        <v>223578919.03999996</v>
      </c>
      <c r="H39" s="147"/>
    </row>
    <row r="40" spans="1:8">
      <c r="A40" s="268" t="s">
        <v>14</v>
      </c>
      <c r="B40" s="154"/>
      <c r="C40" s="55"/>
      <c r="D40" s="55"/>
      <c r="E40" s="55"/>
      <c r="F40" s="55"/>
      <c r="G40" s="55"/>
      <c r="H40" s="155"/>
    </row>
    <row r="41" spans="1:8">
      <c r="A41" s="136" t="s">
        <v>207</v>
      </c>
      <c r="B41" s="154">
        <v>2100</v>
      </c>
      <c r="C41" s="55" t="s">
        <v>200</v>
      </c>
      <c r="D41" s="55">
        <v>210</v>
      </c>
      <c r="E41" s="129">
        <f>E43+E44+E46+E47++E51+E52+E53+E54</f>
        <v>198459188.21999997</v>
      </c>
      <c r="F41" s="129">
        <f>F43+F44+F46+F47+F52+F51+F53+F54</f>
        <v>198459188.21999997</v>
      </c>
      <c r="G41" s="129">
        <f>G43+G44+G46+G47+G51+G52+G53+G54</f>
        <v>198459188.21999997</v>
      </c>
      <c r="H41" s="151" t="s">
        <v>200</v>
      </c>
    </row>
    <row r="42" spans="1:8">
      <c r="A42" s="268" t="s">
        <v>14</v>
      </c>
      <c r="B42" s="154"/>
      <c r="C42" s="55"/>
      <c r="D42" s="55"/>
      <c r="E42" s="55"/>
      <c r="F42" s="55"/>
      <c r="G42" s="55"/>
      <c r="H42" s="155"/>
    </row>
    <row r="43" spans="1:8">
      <c r="A43" s="139" t="s">
        <v>209</v>
      </c>
      <c r="B43" s="154">
        <v>2110</v>
      </c>
      <c r="C43" s="271">
        <v>111</v>
      </c>
      <c r="D43" s="271">
        <v>211</v>
      </c>
      <c r="E43" s="131">
        <v>151977871.13999999</v>
      </c>
      <c r="F43" s="129">
        <v>151977871.13999999</v>
      </c>
      <c r="G43" s="129">
        <v>151977871.13999999</v>
      </c>
      <c r="H43" s="151" t="s">
        <v>200</v>
      </c>
    </row>
    <row r="44" spans="1:8" ht="30">
      <c r="A44" s="139" t="s">
        <v>529</v>
      </c>
      <c r="B44" s="154">
        <v>2120</v>
      </c>
      <c r="C44" s="271">
        <v>112</v>
      </c>
      <c r="D44" s="271">
        <v>214</v>
      </c>
      <c r="E44" s="131">
        <f>E45</f>
        <v>120000</v>
      </c>
      <c r="F44" s="129">
        <f>F45</f>
        <v>120000</v>
      </c>
      <c r="G44" s="129">
        <f>G45</f>
        <v>120000</v>
      </c>
      <c r="H44" s="151" t="s">
        <v>200</v>
      </c>
    </row>
    <row r="45" spans="1:8" ht="30">
      <c r="A45" s="139" t="s">
        <v>343</v>
      </c>
      <c r="B45" s="154">
        <v>2121</v>
      </c>
      <c r="C45" s="271">
        <v>112</v>
      </c>
      <c r="D45" s="271">
        <v>214</v>
      </c>
      <c r="E45" s="131">
        <v>120000</v>
      </c>
      <c r="F45" s="129">
        <v>120000</v>
      </c>
      <c r="G45" s="129">
        <v>120000</v>
      </c>
      <c r="H45" s="151" t="s">
        <v>200</v>
      </c>
    </row>
    <row r="46" spans="1:8" ht="30">
      <c r="A46" s="139" t="s">
        <v>210</v>
      </c>
      <c r="B46" s="154">
        <v>2130</v>
      </c>
      <c r="C46" s="271">
        <v>113</v>
      </c>
      <c r="D46" s="271"/>
      <c r="E46" s="131">
        <v>0</v>
      </c>
      <c r="F46" s="129">
        <v>0</v>
      </c>
      <c r="G46" s="129">
        <v>0</v>
      </c>
      <c r="H46" s="151" t="s">
        <v>200</v>
      </c>
    </row>
    <row r="47" spans="1:8" ht="45">
      <c r="A47" s="139" t="s">
        <v>211</v>
      </c>
      <c r="B47" s="154">
        <v>2140</v>
      </c>
      <c r="C47" s="271">
        <v>119</v>
      </c>
      <c r="D47" s="271">
        <v>213</v>
      </c>
      <c r="E47" s="129">
        <f>E49+E50</f>
        <v>45897317.079999998</v>
      </c>
      <c r="F47" s="129">
        <f t="shared" ref="F47:G47" si="6">F49+F50</f>
        <v>45897317.079999998</v>
      </c>
      <c r="G47" s="129">
        <f t="shared" si="6"/>
        <v>45897317.079999998</v>
      </c>
      <c r="H47" s="151" t="s">
        <v>200</v>
      </c>
    </row>
    <row r="48" spans="1:8">
      <c r="A48" s="268" t="s">
        <v>214</v>
      </c>
      <c r="B48" s="154"/>
      <c r="C48" s="55"/>
      <c r="D48" s="55"/>
      <c r="E48" s="55"/>
      <c r="F48" s="55"/>
      <c r="G48" s="55"/>
      <c r="H48" s="155"/>
    </row>
    <row r="49" spans="1:8">
      <c r="A49" s="139" t="s">
        <v>212</v>
      </c>
      <c r="B49" s="154">
        <v>2141</v>
      </c>
      <c r="C49" s="271">
        <v>119</v>
      </c>
      <c r="D49" s="271">
        <v>213</v>
      </c>
      <c r="E49" s="131">
        <v>45897317.079999998</v>
      </c>
      <c r="F49" s="129">
        <v>45897317.079999998</v>
      </c>
      <c r="G49" s="129">
        <v>45897317.079999998</v>
      </c>
      <c r="H49" s="151" t="s">
        <v>200</v>
      </c>
    </row>
    <row r="50" spans="1:8">
      <c r="A50" s="139" t="s">
        <v>213</v>
      </c>
      <c r="B50" s="154">
        <v>2142</v>
      </c>
      <c r="C50" s="271">
        <v>119</v>
      </c>
      <c r="D50" s="271"/>
      <c r="E50" s="131">
        <v>0</v>
      </c>
      <c r="F50" s="129">
        <v>0</v>
      </c>
      <c r="G50" s="129">
        <v>0</v>
      </c>
      <c r="H50" s="151" t="s">
        <v>200</v>
      </c>
    </row>
    <row r="51" spans="1:8" ht="30">
      <c r="A51" s="139" t="s">
        <v>342</v>
      </c>
      <c r="B51" s="154">
        <v>2150</v>
      </c>
      <c r="C51" s="271">
        <v>111</v>
      </c>
      <c r="D51" s="271">
        <v>266</v>
      </c>
      <c r="E51" s="131">
        <v>464000</v>
      </c>
      <c r="F51" s="129">
        <v>464000</v>
      </c>
      <c r="G51" s="129">
        <v>464000</v>
      </c>
      <c r="H51" s="151" t="s">
        <v>200</v>
      </c>
    </row>
    <row r="52" spans="1:8" ht="30">
      <c r="A52" s="139" t="s">
        <v>235</v>
      </c>
      <c r="B52" s="154">
        <v>2160</v>
      </c>
      <c r="C52" s="271">
        <v>131</v>
      </c>
      <c r="D52" s="271"/>
      <c r="E52" s="131">
        <v>0</v>
      </c>
      <c r="F52" s="129">
        <v>0</v>
      </c>
      <c r="G52" s="129">
        <v>0</v>
      </c>
      <c r="H52" s="151" t="s">
        <v>200</v>
      </c>
    </row>
    <row r="53" spans="1:8" ht="30">
      <c r="A53" s="139" t="s">
        <v>236</v>
      </c>
      <c r="B53" s="154">
        <v>2170</v>
      </c>
      <c r="C53" s="271">
        <v>134</v>
      </c>
      <c r="D53" s="271"/>
      <c r="E53" s="131">
        <v>0</v>
      </c>
      <c r="F53" s="129">
        <v>0</v>
      </c>
      <c r="G53" s="129">
        <v>0</v>
      </c>
      <c r="H53" s="151" t="s">
        <v>200</v>
      </c>
    </row>
    <row r="54" spans="1:8" ht="45">
      <c r="A54" s="139" t="s">
        <v>215</v>
      </c>
      <c r="B54" s="154">
        <v>2180</v>
      </c>
      <c r="C54" s="271">
        <v>139</v>
      </c>
      <c r="D54" s="271"/>
      <c r="E54" s="129">
        <f>E56+E57</f>
        <v>0</v>
      </c>
      <c r="F54" s="129">
        <f t="shared" ref="F54:G54" si="7">F56+F57</f>
        <v>0</v>
      </c>
      <c r="G54" s="129">
        <f t="shared" si="7"/>
        <v>0</v>
      </c>
      <c r="H54" s="151" t="s">
        <v>200</v>
      </c>
    </row>
    <row r="55" spans="1:8">
      <c r="A55" s="268" t="s">
        <v>214</v>
      </c>
      <c r="B55" s="154"/>
      <c r="C55" s="55"/>
      <c r="D55" s="55"/>
      <c r="E55" s="55"/>
      <c r="F55" s="55"/>
      <c r="G55" s="55"/>
      <c r="H55" s="155"/>
    </row>
    <row r="56" spans="1:8">
      <c r="A56" s="139" t="s">
        <v>216</v>
      </c>
      <c r="B56" s="154">
        <v>2181</v>
      </c>
      <c r="C56" s="271">
        <v>139</v>
      </c>
      <c r="D56" s="271"/>
      <c r="E56" s="131"/>
      <c r="F56" s="129"/>
      <c r="G56" s="129"/>
      <c r="H56" s="151" t="s">
        <v>200</v>
      </c>
    </row>
    <row r="57" spans="1:8" ht="30">
      <c r="A57" s="139" t="s">
        <v>217</v>
      </c>
      <c r="B57" s="154">
        <v>2182</v>
      </c>
      <c r="C57" s="271">
        <v>139</v>
      </c>
      <c r="D57" s="271"/>
      <c r="E57" s="131"/>
      <c r="F57" s="129"/>
      <c r="G57" s="129"/>
      <c r="H57" s="151" t="s">
        <v>200</v>
      </c>
    </row>
    <row r="58" spans="1:8" ht="29.25" customHeight="1">
      <c r="A58" s="136" t="s">
        <v>218</v>
      </c>
      <c r="B58" s="154">
        <v>2200</v>
      </c>
      <c r="C58" s="55">
        <v>300</v>
      </c>
      <c r="D58" s="55">
        <v>220</v>
      </c>
      <c r="E58" s="129">
        <f>E60+E64+E65+E66</f>
        <v>115000</v>
      </c>
      <c r="F58" s="129">
        <f t="shared" ref="F58:G58" si="8">F60+F64+F65+F66</f>
        <v>115000</v>
      </c>
      <c r="G58" s="129">
        <f t="shared" si="8"/>
        <v>115000</v>
      </c>
      <c r="H58" s="151" t="s">
        <v>200</v>
      </c>
    </row>
    <row r="59" spans="1:8">
      <c r="A59" s="268" t="s">
        <v>14</v>
      </c>
      <c r="B59" s="154"/>
      <c r="C59" s="55"/>
      <c r="D59" s="55"/>
      <c r="E59" s="55"/>
      <c r="F59" s="55"/>
      <c r="G59" s="55"/>
      <c r="H59" s="155"/>
    </row>
    <row r="60" spans="1:8" ht="30">
      <c r="A60" s="139" t="s">
        <v>219</v>
      </c>
      <c r="B60" s="154">
        <v>2210</v>
      </c>
      <c r="C60" s="55">
        <v>320</v>
      </c>
      <c r="D60" s="55">
        <v>226</v>
      </c>
      <c r="E60" s="129">
        <f>E62+E63</f>
        <v>115000</v>
      </c>
      <c r="F60" s="129">
        <f t="shared" ref="F60:G60" si="9">F62+F63</f>
        <v>115000</v>
      </c>
      <c r="G60" s="129">
        <f t="shared" si="9"/>
        <v>115000</v>
      </c>
      <c r="H60" s="151" t="s">
        <v>200</v>
      </c>
    </row>
    <row r="61" spans="1:8">
      <c r="A61" s="268" t="s">
        <v>180</v>
      </c>
      <c r="B61" s="154"/>
      <c r="C61" s="55"/>
      <c r="D61" s="55"/>
      <c r="E61" s="55"/>
      <c r="F61" s="55"/>
      <c r="G61" s="55"/>
      <c r="H61" s="155"/>
    </row>
    <row r="62" spans="1:8" ht="45">
      <c r="A62" s="139" t="s">
        <v>220</v>
      </c>
      <c r="B62" s="154">
        <v>2211</v>
      </c>
      <c r="C62" s="55">
        <v>321</v>
      </c>
      <c r="D62" s="55"/>
      <c r="E62" s="129">
        <v>0</v>
      </c>
      <c r="F62" s="129">
        <v>0</v>
      </c>
      <c r="G62" s="129">
        <v>0</v>
      </c>
      <c r="H62" s="155" t="s">
        <v>200</v>
      </c>
    </row>
    <row r="63" spans="1:8">
      <c r="A63" s="136" t="s">
        <v>341</v>
      </c>
      <c r="B63" s="154"/>
      <c r="C63" s="271">
        <v>323</v>
      </c>
      <c r="D63" s="271">
        <v>226</v>
      </c>
      <c r="E63" s="131">
        <v>115000</v>
      </c>
      <c r="F63" s="129">
        <v>115000</v>
      </c>
      <c r="G63" s="129">
        <v>115000</v>
      </c>
      <c r="H63" s="155" t="s">
        <v>200</v>
      </c>
    </row>
    <row r="64" spans="1:8" ht="45">
      <c r="A64" s="139" t="s">
        <v>221</v>
      </c>
      <c r="B64" s="154">
        <v>2220</v>
      </c>
      <c r="C64" s="271">
        <v>340</v>
      </c>
      <c r="D64" s="271"/>
      <c r="E64" s="131">
        <v>0</v>
      </c>
      <c r="F64" s="129">
        <v>0</v>
      </c>
      <c r="G64" s="129">
        <v>0</v>
      </c>
      <c r="H64" s="155" t="s">
        <v>200</v>
      </c>
    </row>
    <row r="65" spans="1:8" ht="75">
      <c r="A65" s="139" t="s">
        <v>237</v>
      </c>
      <c r="B65" s="154">
        <v>2230</v>
      </c>
      <c r="C65" s="271">
        <v>350</v>
      </c>
      <c r="D65" s="271"/>
      <c r="E65" s="131">
        <v>0</v>
      </c>
      <c r="F65" s="129">
        <v>0</v>
      </c>
      <c r="G65" s="129">
        <v>0</v>
      </c>
      <c r="H65" s="155" t="s">
        <v>200</v>
      </c>
    </row>
    <row r="66" spans="1:8" ht="30">
      <c r="A66" s="139" t="s">
        <v>222</v>
      </c>
      <c r="B66" s="154">
        <v>2240</v>
      </c>
      <c r="C66" s="271">
        <v>360</v>
      </c>
      <c r="D66" s="271"/>
      <c r="E66" s="131">
        <v>0</v>
      </c>
      <c r="F66" s="129">
        <v>0</v>
      </c>
      <c r="G66" s="129">
        <v>0</v>
      </c>
      <c r="H66" s="155" t="s">
        <v>200</v>
      </c>
    </row>
    <row r="67" spans="1:8">
      <c r="A67" s="136" t="s">
        <v>223</v>
      </c>
      <c r="B67" s="154">
        <v>2300</v>
      </c>
      <c r="C67" s="55">
        <v>850</v>
      </c>
      <c r="D67" s="55">
        <v>290</v>
      </c>
      <c r="E67" s="129">
        <f>E69+E70+E71</f>
        <v>766311</v>
      </c>
      <c r="F67" s="129">
        <f t="shared" ref="F67:G67" si="10">F69+F70+F71</f>
        <v>766311</v>
      </c>
      <c r="G67" s="129">
        <f t="shared" si="10"/>
        <v>766311</v>
      </c>
      <c r="H67" s="151" t="s">
        <v>200</v>
      </c>
    </row>
    <row r="68" spans="1:8">
      <c r="A68" s="268" t="s">
        <v>7</v>
      </c>
      <c r="B68" s="154"/>
      <c r="C68" s="55"/>
      <c r="D68" s="55"/>
      <c r="E68" s="55"/>
      <c r="F68" s="55"/>
      <c r="G68" s="55"/>
      <c r="H68" s="155"/>
    </row>
    <row r="69" spans="1:8">
      <c r="A69" s="139" t="s">
        <v>224</v>
      </c>
      <c r="B69" s="154">
        <v>2310</v>
      </c>
      <c r="C69" s="55">
        <v>851</v>
      </c>
      <c r="D69" s="55">
        <v>290</v>
      </c>
      <c r="E69" s="131">
        <v>325561</v>
      </c>
      <c r="F69" s="129">
        <v>325561</v>
      </c>
      <c r="G69" s="129">
        <v>325561</v>
      </c>
      <c r="H69" s="151" t="s">
        <v>200</v>
      </c>
    </row>
    <row r="70" spans="1:8" ht="45">
      <c r="A70" s="139" t="s">
        <v>225</v>
      </c>
      <c r="B70" s="154">
        <v>2320</v>
      </c>
      <c r="C70" s="55">
        <v>852</v>
      </c>
      <c r="D70" s="55">
        <v>290</v>
      </c>
      <c r="E70" s="131">
        <v>120750</v>
      </c>
      <c r="F70" s="129">
        <v>120750</v>
      </c>
      <c r="G70" s="129">
        <v>120750</v>
      </c>
      <c r="H70" s="151" t="s">
        <v>200</v>
      </c>
    </row>
    <row r="71" spans="1:8" ht="30">
      <c r="A71" s="139" t="s">
        <v>226</v>
      </c>
      <c r="B71" s="154">
        <v>2330</v>
      </c>
      <c r="C71" s="55">
        <v>853</v>
      </c>
      <c r="D71" s="55">
        <v>290</v>
      </c>
      <c r="E71" s="131">
        <v>320000</v>
      </c>
      <c r="F71" s="129">
        <v>320000</v>
      </c>
      <c r="G71" s="129">
        <v>320000</v>
      </c>
      <c r="H71" s="151" t="s">
        <v>200</v>
      </c>
    </row>
    <row r="72" spans="1:8" ht="32.25" customHeight="1">
      <c r="A72" s="139" t="s">
        <v>344</v>
      </c>
      <c r="B72" s="154">
        <v>2400</v>
      </c>
      <c r="C72" s="282">
        <v>853</v>
      </c>
      <c r="D72" s="282">
        <v>295</v>
      </c>
      <c r="E72" s="131">
        <v>10000</v>
      </c>
      <c r="F72" s="129">
        <v>10000</v>
      </c>
      <c r="G72" s="129">
        <v>10000</v>
      </c>
      <c r="H72" s="151" t="s">
        <v>200</v>
      </c>
    </row>
    <row r="73" spans="1:8" ht="30">
      <c r="A73" s="268" t="s">
        <v>228</v>
      </c>
      <c r="B73" s="154">
        <v>2500</v>
      </c>
      <c r="C73" s="55" t="s">
        <v>200</v>
      </c>
      <c r="D73" s="55"/>
      <c r="E73" s="129">
        <f>E74</f>
        <v>0</v>
      </c>
      <c r="F73" s="129">
        <f t="shared" ref="F73:G73" si="11">F74</f>
        <v>0</v>
      </c>
      <c r="G73" s="129">
        <f t="shared" si="11"/>
        <v>0</v>
      </c>
      <c r="H73" s="151" t="s">
        <v>200</v>
      </c>
    </row>
    <row r="74" spans="1:8" ht="45">
      <c r="A74" s="139" t="s">
        <v>227</v>
      </c>
      <c r="B74" s="154">
        <v>2520</v>
      </c>
      <c r="C74" s="55">
        <v>831</v>
      </c>
      <c r="D74" s="55"/>
      <c r="E74" s="131"/>
      <c r="F74" s="129"/>
      <c r="G74" s="129"/>
      <c r="H74" s="151" t="s">
        <v>200</v>
      </c>
    </row>
    <row r="75" spans="1:8" ht="18">
      <c r="A75" s="268" t="s">
        <v>245</v>
      </c>
      <c r="B75" s="154">
        <v>2600</v>
      </c>
      <c r="C75" s="55" t="s">
        <v>200</v>
      </c>
      <c r="D75" s="55" t="s">
        <v>200</v>
      </c>
      <c r="E75" s="129">
        <f>E77+E80+E92</f>
        <v>24331604.82</v>
      </c>
      <c r="F75" s="129">
        <f>F77+F80+F92</f>
        <v>24218214.82</v>
      </c>
      <c r="G75" s="129">
        <f>G77+G80+G92</f>
        <v>24228419.82</v>
      </c>
      <c r="H75" s="151">
        <f>H77+H80+H92</f>
        <v>0</v>
      </c>
    </row>
    <row r="76" spans="1:8">
      <c r="A76" s="268" t="s">
        <v>8</v>
      </c>
      <c r="B76" s="154"/>
      <c r="C76" s="55">
        <f ca="1">C76</f>
        <v>0</v>
      </c>
      <c r="D76" s="55"/>
      <c r="E76" s="55"/>
      <c r="F76" s="55"/>
      <c r="G76" s="55"/>
      <c r="H76" s="155"/>
    </row>
    <row r="77" spans="1:8" ht="45">
      <c r="A77" s="139" t="s">
        <v>229</v>
      </c>
      <c r="B77" s="154">
        <v>2630</v>
      </c>
      <c r="C77" s="271">
        <v>243</v>
      </c>
      <c r="D77" s="271"/>
      <c r="E77" s="129">
        <f>E79</f>
        <v>0</v>
      </c>
      <c r="F77" s="129">
        <f t="shared" ref="F77:H77" si="12">F79</f>
        <v>0</v>
      </c>
      <c r="G77" s="129">
        <f t="shared" si="12"/>
        <v>0</v>
      </c>
      <c r="H77" s="151">
        <f t="shared" si="12"/>
        <v>0</v>
      </c>
    </row>
    <row r="78" spans="1:8">
      <c r="A78" s="268" t="s">
        <v>180</v>
      </c>
      <c r="B78" s="154"/>
      <c r="C78" s="55"/>
      <c r="D78" s="55"/>
      <c r="E78" s="55"/>
      <c r="F78" s="55"/>
      <c r="G78" s="55"/>
      <c r="H78" s="155"/>
    </row>
    <row r="79" spans="1:8">
      <c r="A79" s="139"/>
      <c r="B79" s="154">
        <v>2631</v>
      </c>
      <c r="C79" s="271">
        <v>243</v>
      </c>
      <c r="D79" s="271"/>
      <c r="E79" s="131"/>
      <c r="F79" s="129"/>
      <c r="G79" s="129"/>
      <c r="H79" s="151"/>
    </row>
    <row r="80" spans="1:8">
      <c r="A80" s="139" t="s">
        <v>230</v>
      </c>
      <c r="B80" s="154">
        <v>2640</v>
      </c>
      <c r="C80" s="271">
        <v>244</v>
      </c>
      <c r="D80" s="271" t="s">
        <v>200</v>
      </c>
      <c r="E80" s="129">
        <f>SUM(E82:E91)</f>
        <v>24331604.82</v>
      </c>
      <c r="F80" s="129">
        <f>SUM(F82:F91)</f>
        <v>24218214.82</v>
      </c>
      <c r="G80" s="129">
        <f>SUM(G82:G91)</f>
        <v>24228419.82</v>
      </c>
      <c r="H80" s="151">
        <f>SUM(H82:H91)</f>
        <v>0</v>
      </c>
    </row>
    <row r="81" spans="1:99">
      <c r="A81" s="268" t="s">
        <v>180</v>
      </c>
      <c r="B81" s="154"/>
      <c r="C81" s="55"/>
      <c r="D81" s="55"/>
      <c r="E81" s="55"/>
      <c r="F81" s="55"/>
      <c r="G81" s="55"/>
      <c r="H81" s="155"/>
    </row>
    <row r="82" spans="1:99" s="105" customFormat="1">
      <c r="A82" s="139" t="s">
        <v>345</v>
      </c>
      <c r="B82" s="154">
        <v>2641</v>
      </c>
      <c r="C82" s="271">
        <v>244</v>
      </c>
      <c r="D82" s="271">
        <v>221</v>
      </c>
      <c r="E82" s="131">
        <v>977200</v>
      </c>
      <c r="F82" s="131">
        <v>977200</v>
      </c>
      <c r="G82" s="131">
        <v>977200</v>
      </c>
      <c r="H82" s="151">
        <v>0</v>
      </c>
    </row>
    <row r="83" spans="1:99">
      <c r="A83" s="139" t="s">
        <v>346</v>
      </c>
      <c r="B83" s="154">
        <v>2642</v>
      </c>
      <c r="C83" s="271">
        <v>244</v>
      </c>
      <c r="D83" s="271">
        <v>222</v>
      </c>
      <c r="E83" s="131">
        <v>10000</v>
      </c>
      <c r="F83" s="131">
        <v>10000</v>
      </c>
      <c r="G83" s="131">
        <v>10000</v>
      </c>
      <c r="H83" s="151">
        <v>0</v>
      </c>
    </row>
    <row r="84" spans="1:99">
      <c r="A84" s="139" t="s">
        <v>347</v>
      </c>
      <c r="B84" s="154">
        <v>2643</v>
      </c>
      <c r="C84" s="271">
        <v>244</v>
      </c>
      <c r="D84" s="271">
        <v>223</v>
      </c>
      <c r="E84" s="131">
        <v>8170162.5700000003</v>
      </c>
      <c r="F84" s="131">
        <v>8170162.5700000003</v>
      </c>
      <c r="G84" s="131">
        <v>8170162.5700000003</v>
      </c>
      <c r="H84" s="151">
        <v>0</v>
      </c>
    </row>
    <row r="85" spans="1:99">
      <c r="A85" s="139" t="s">
        <v>348</v>
      </c>
      <c r="B85" s="154">
        <v>2644</v>
      </c>
      <c r="C85" s="271">
        <v>244</v>
      </c>
      <c r="D85" s="271">
        <v>224</v>
      </c>
      <c r="E85" s="131">
        <v>101500</v>
      </c>
      <c r="F85" s="131">
        <v>101500</v>
      </c>
      <c r="G85" s="131">
        <v>101500</v>
      </c>
      <c r="H85" s="151">
        <v>0</v>
      </c>
    </row>
    <row r="86" spans="1:99">
      <c r="A86" s="139" t="s">
        <v>349</v>
      </c>
      <c r="B86" s="154">
        <v>2645</v>
      </c>
      <c r="C86" s="271">
        <v>244</v>
      </c>
      <c r="D86" s="271">
        <v>225</v>
      </c>
      <c r="E86" s="131">
        <v>2426532</v>
      </c>
      <c r="F86" s="131">
        <v>2426532</v>
      </c>
      <c r="G86" s="131">
        <v>2426532</v>
      </c>
      <c r="H86" s="151">
        <v>0</v>
      </c>
    </row>
    <row r="87" spans="1:99">
      <c r="A87" s="139" t="s">
        <v>350</v>
      </c>
      <c r="B87" s="154">
        <v>2646</v>
      </c>
      <c r="C87" s="271">
        <v>244</v>
      </c>
      <c r="D87" s="271">
        <v>226</v>
      </c>
      <c r="E87" s="131">
        <v>2291700</v>
      </c>
      <c r="F87" s="131">
        <v>2178310</v>
      </c>
      <c r="G87" s="131">
        <v>2188515</v>
      </c>
      <c r="H87" s="151">
        <v>0</v>
      </c>
    </row>
    <row r="88" spans="1:99">
      <c r="A88" s="139" t="s">
        <v>352</v>
      </c>
      <c r="B88" s="154">
        <v>2647</v>
      </c>
      <c r="C88" s="271">
        <v>244</v>
      </c>
      <c r="D88" s="271">
        <v>227</v>
      </c>
      <c r="E88" s="131">
        <v>181000</v>
      </c>
      <c r="F88" s="131">
        <v>181000</v>
      </c>
      <c r="G88" s="131">
        <v>181000</v>
      </c>
      <c r="H88" s="151">
        <v>0</v>
      </c>
    </row>
    <row r="89" spans="1:99">
      <c r="A89" s="139" t="s">
        <v>351</v>
      </c>
      <c r="B89" s="154">
        <v>2648</v>
      </c>
      <c r="C89" s="271">
        <v>244</v>
      </c>
      <c r="D89" s="271">
        <v>310</v>
      </c>
      <c r="E89" s="131">
        <v>170000</v>
      </c>
      <c r="F89" s="131">
        <v>170000</v>
      </c>
      <c r="G89" s="131">
        <v>170000</v>
      </c>
      <c r="H89" s="151">
        <v>0</v>
      </c>
    </row>
    <row r="90" spans="1:99">
      <c r="A90" s="139" t="s">
        <v>353</v>
      </c>
      <c r="B90" s="154">
        <v>2649</v>
      </c>
      <c r="C90" s="271">
        <v>244</v>
      </c>
      <c r="D90" s="271">
        <v>340</v>
      </c>
      <c r="E90" s="131">
        <v>9946155.4000000004</v>
      </c>
      <c r="F90" s="131">
        <v>9946155.4000000004</v>
      </c>
      <c r="G90" s="131">
        <v>9946155.4000000004</v>
      </c>
      <c r="H90" s="151">
        <v>0</v>
      </c>
    </row>
    <row r="91" spans="1:99" ht="45">
      <c r="A91" s="139" t="s">
        <v>354</v>
      </c>
      <c r="B91" s="154">
        <v>2650</v>
      </c>
      <c r="C91" s="271">
        <v>244</v>
      </c>
      <c r="D91" s="271">
        <v>353</v>
      </c>
      <c r="E91" s="131">
        <v>57354.85</v>
      </c>
      <c r="F91" s="131">
        <v>57354.85</v>
      </c>
      <c r="G91" s="131">
        <v>57354.85</v>
      </c>
      <c r="H91" s="151">
        <v>0</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row>
    <row r="92" spans="1:99" ht="30">
      <c r="A92" s="139" t="s">
        <v>231</v>
      </c>
      <c r="B92" s="154">
        <v>2660</v>
      </c>
      <c r="C92" s="271">
        <v>400</v>
      </c>
      <c r="D92" s="271"/>
      <c r="E92" s="129">
        <f>E94+E95</f>
        <v>0</v>
      </c>
      <c r="F92" s="129">
        <f t="shared" ref="F92:H92" si="13">F94+F95</f>
        <v>0</v>
      </c>
      <c r="G92" s="129">
        <f t="shared" si="13"/>
        <v>0</v>
      </c>
      <c r="H92" s="151">
        <f t="shared" si="13"/>
        <v>0</v>
      </c>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row>
    <row r="93" spans="1:99">
      <c r="A93" s="268" t="s">
        <v>232</v>
      </c>
      <c r="B93" s="154"/>
      <c r="C93" s="55"/>
      <c r="D93" s="55"/>
      <c r="E93" s="55"/>
      <c r="F93" s="55"/>
      <c r="G93" s="55"/>
      <c r="H93" s="155"/>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row>
    <row r="94" spans="1:99" ht="30">
      <c r="A94" s="139" t="s">
        <v>233</v>
      </c>
      <c r="B94" s="154">
        <v>2661</v>
      </c>
      <c r="C94" s="55">
        <v>406</v>
      </c>
      <c r="D94" s="55"/>
      <c r="E94" s="55"/>
      <c r="F94" s="55"/>
      <c r="G94" s="55"/>
      <c r="H94" s="155"/>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row>
    <row r="95" spans="1:99" ht="45.75" thickBot="1">
      <c r="A95" s="139" t="s">
        <v>234</v>
      </c>
      <c r="B95" s="163">
        <v>2662</v>
      </c>
      <c r="C95" s="164">
        <v>407</v>
      </c>
      <c r="D95" s="164"/>
      <c r="E95" s="164"/>
      <c r="F95" s="164"/>
      <c r="G95" s="164"/>
      <c r="H95" s="165"/>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row>
    <row r="96" spans="1:99" ht="16.5">
      <c r="A96" s="267" t="s">
        <v>246</v>
      </c>
      <c r="B96" s="272">
        <v>3000</v>
      </c>
      <c r="C96" s="273">
        <v>100</v>
      </c>
      <c r="D96" s="273" t="s">
        <v>200</v>
      </c>
      <c r="E96" s="262">
        <f>E98+E99+E100</f>
        <v>-130000</v>
      </c>
      <c r="F96" s="262">
        <f t="shared" ref="F96:G96" si="14">F98+F99+F100</f>
        <v>-130000</v>
      </c>
      <c r="G96" s="262">
        <f t="shared" si="14"/>
        <v>-130000</v>
      </c>
      <c r="H96" s="266" t="s">
        <v>200</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row>
    <row r="97" spans="1:99" ht="20.25" customHeight="1">
      <c r="A97" s="268" t="s">
        <v>8</v>
      </c>
      <c r="B97" s="154"/>
      <c r="C97" s="55"/>
      <c r="D97" s="55"/>
      <c r="E97" s="55"/>
      <c r="F97" s="55"/>
      <c r="G97" s="55"/>
      <c r="H97" s="155"/>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59"/>
      <c r="BJ97" s="159"/>
      <c r="BK97" s="159"/>
      <c r="BL97" s="159"/>
      <c r="BM97" s="159"/>
      <c r="BN97" s="159"/>
      <c r="BO97" s="159"/>
      <c r="BP97" s="159"/>
      <c r="BQ97" s="159"/>
      <c r="BR97" s="159"/>
      <c r="BS97" s="159"/>
      <c r="BT97" s="159"/>
      <c r="BU97" s="159"/>
      <c r="BV97" s="159"/>
      <c r="BW97" s="159"/>
      <c r="BX97" s="159"/>
      <c r="BY97" s="159"/>
      <c r="BZ97" s="159"/>
      <c r="CA97" s="159"/>
      <c r="CB97" s="159"/>
      <c r="CC97" s="159"/>
      <c r="CD97" s="159"/>
      <c r="CE97" s="159"/>
      <c r="CF97" s="159"/>
      <c r="CG97" s="159"/>
      <c r="CH97" s="159"/>
      <c r="CI97" s="159"/>
      <c r="CJ97" s="159"/>
      <c r="CK97" s="159"/>
      <c r="CL97" s="159"/>
      <c r="CM97" s="159"/>
      <c r="CN97" s="159"/>
      <c r="CO97" s="159"/>
      <c r="CP97" s="159"/>
      <c r="CQ97" s="159"/>
      <c r="CR97" s="159"/>
      <c r="CS97" s="159"/>
      <c r="CT97" s="159"/>
      <c r="CU97" s="159"/>
    </row>
    <row r="98" spans="1:99" ht="22.5" hidden="1" customHeight="1">
      <c r="A98" s="268" t="s">
        <v>247</v>
      </c>
      <c r="B98" s="154">
        <v>3010</v>
      </c>
      <c r="C98" s="55"/>
      <c r="D98" s="55"/>
      <c r="E98" s="131"/>
      <c r="F98" s="129"/>
      <c r="G98" s="129"/>
      <c r="H98" s="151" t="s">
        <v>200</v>
      </c>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159"/>
      <c r="BI98" s="159"/>
      <c r="BJ98" s="159"/>
      <c r="BK98" s="159"/>
      <c r="BL98" s="159"/>
      <c r="BM98" s="159"/>
      <c r="BN98" s="159"/>
      <c r="BO98" s="159"/>
      <c r="BP98" s="159"/>
      <c r="BQ98" s="159"/>
      <c r="BR98" s="159"/>
      <c r="BS98" s="159"/>
      <c r="BT98" s="159"/>
      <c r="BU98" s="159"/>
      <c r="BV98" s="159"/>
      <c r="BW98" s="159"/>
      <c r="BX98" s="159"/>
      <c r="BY98" s="159"/>
      <c r="BZ98" s="159"/>
      <c r="CA98" s="159"/>
      <c r="CB98" s="159"/>
      <c r="CC98" s="159"/>
      <c r="CD98" s="159"/>
      <c r="CE98" s="159"/>
      <c r="CF98" s="159"/>
      <c r="CG98" s="159"/>
      <c r="CH98" s="159"/>
      <c r="CI98" s="159"/>
      <c r="CJ98" s="159"/>
      <c r="CK98" s="159"/>
      <c r="CL98" s="159"/>
      <c r="CM98" s="159"/>
      <c r="CN98" s="159"/>
      <c r="CO98" s="159"/>
      <c r="CP98" s="159"/>
      <c r="CQ98" s="159"/>
      <c r="CR98" s="159"/>
      <c r="CS98" s="159"/>
      <c r="CT98" s="159"/>
      <c r="CU98" s="159"/>
    </row>
    <row r="99" spans="1:99" ht="19.5" customHeight="1">
      <c r="A99" s="268" t="s">
        <v>249</v>
      </c>
      <c r="B99" s="154">
        <v>3020</v>
      </c>
      <c r="C99" s="55">
        <v>180</v>
      </c>
      <c r="D99" s="55">
        <v>180</v>
      </c>
      <c r="E99" s="274">
        <v>-130000</v>
      </c>
      <c r="F99" s="129">
        <v>-130000</v>
      </c>
      <c r="G99" s="129">
        <v>-130000</v>
      </c>
      <c r="H99" s="151" t="s">
        <v>200</v>
      </c>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row>
    <row r="100" spans="1:99" ht="36.75" customHeight="1">
      <c r="A100" s="268" t="s">
        <v>248</v>
      </c>
      <c r="B100" s="154">
        <v>3030</v>
      </c>
      <c r="C100" s="55"/>
      <c r="D100" s="55"/>
      <c r="E100" s="131">
        <v>0</v>
      </c>
      <c r="F100" s="129">
        <v>0</v>
      </c>
      <c r="G100" s="129">
        <v>0</v>
      </c>
      <c r="H100" s="151" t="s">
        <v>200</v>
      </c>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59"/>
      <c r="BM100" s="159"/>
      <c r="BN100" s="159"/>
      <c r="BO100" s="159"/>
      <c r="BP100" s="159"/>
      <c r="BQ100" s="159"/>
      <c r="BR100" s="159"/>
      <c r="BS100" s="159"/>
      <c r="BT100" s="159"/>
      <c r="BU100" s="159"/>
      <c r="BV100" s="159"/>
      <c r="BW100" s="159"/>
      <c r="BX100" s="159"/>
      <c r="BY100" s="159"/>
      <c r="BZ100" s="159"/>
      <c r="CA100" s="159"/>
      <c r="CB100" s="159"/>
      <c r="CC100" s="159"/>
      <c r="CD100" s="159"/>
      <c r="CE100" s="159"/>
      <c r="CF100" s="159"/>
      <c r="CG100" s="159"/>
      <c r="CH100" s="159"/>
      <c r="CI100" s="159"/>
      <c r="CJ100" s="159"/>
      <c r="CK100" s="159"/>
      <c r="CL100" s="159"/>
      <c r="CM100" s="159"/>
      <c r="CN100" s="159"/>
      <c r="CO100" s="159"/>
      <c r="CP100" s="159"/>
      <c r="CQ100" s="159"/>
      <c r="CR100" s="159"/>
      <c r="CS100" s="159"/>
      <c r="CT100" s="159"/>
      <c r="CU100" s="159"/>
    </row>
    <row r="101" spans="1:99" ht="0.75" customHeight="1">
      <c r="A101" s="267" t="s">
        <v>250</v>
      </c>
      <c r="B101" s="146">
        <v>4000</v>
      </c>
      <c r="C101" s="270" t="s">
        <v>200</v>
      </c>
      <c r="D101" s="270"/>
      <c r="E101" s="79">
        <f>E103+E104</f>
        <v>0</v>
      </c>
      <c r="F101" s="79">
        <f t="shared" ref="F101:G101" si="15">F103+F104</f>
        <v>0</v>
      </c>
      <c r="G101" s="79">
        <f t="shared" si="15"/>
        <v>0</v>
      </c>
      <c r="H101" s="147" t="s">
        <v>200</v>
      </c>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159"/>
      <c r="BI101" s="159"/>
      <c r="BJ101" s="159"/>
      <c r="BK101" s="159"/>
      <c r="BL101" s="159"/>
      <c r="BM101" s="159"/>
      <c r="BN101" s="159"/>
      <c r="BO101" s="159"/>
      <c r="BP101" s="159"/>
      <c r="BQ101" s="159"/>
      <c r="BR101" s="159"/>
      <c r="BS101" s="159"/>
      <c r="BT101" s="159"/>
      <c r="BU101" s="159"/>
      <c r="BV101" s="159"/>
      <c r="BW101" s="159"/>
      <c r="BX101" s="159"/>
      <c r="BY101" s="159"/>
      <c r="BZ101" s="159"/>
      <c r="CA101" s="159"/>
      <c r="CB101" s="159"/>
      <c r="CC101" s="159"/>
      <c r="CD101" s="159"/>
      <c r="CE101" s="159"/>
      <c r="CF101" s="159"/>
      <c r="CG101" s="159"/>
      <c r="CH101" s="159"/>
      <c r="CI101" s="159"/>
      <c r="CJ101" s="159"/>
      <c r="CK101" s="159"/>
      <c r="CL101" s="159"/>
      <c r="CM101" s="159"/>
      <c r="CN101" s="159"/>
      <c r="CO101" s="159"/>
      <c r="CP101" s="159"/>
      <c r="CQ101" s="159"/>
      <c r="CR101" s="159"/>
      <c r="CS101" s="159"/>
      <c r="CT101" s="159"/>
      <c r="CU101" s="159"/>
    </row>
    <row r="102" spans="1:99" ht="3" hidden="1" customHeight="1">
      <c r="A102" s="268" t="s">
        <v>7</v>
      </c>
      <c r="B102" s="154"/>
      <c r="C102" s="55"/>
      <c r="D102" s="55"/>
      <c r="E102" s="55"/>
      <c r="F102" s="55"/>
      <c r="G102" s="55"/>
      <c r="H102" s="155"/>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59"/>
      <c r="BJ102" s="159"/>
      <c r="BK102" s="159"/>
      <c r="BL102" s="159"/>
      <c r="BM102" s="159"/>
      <c r="BN102" s="159"/>
      <c r="BO102" s="159"/>
      <c r="BP102" s="159"/>
      <c r="BQ102" s="159"/>
      <c r="BR102" s="159"/>
      <c r="BS102" s="159"/>
      <c r="BT102" s="159"/>
      <c r="BU102" s="159"/>
      <c r="BV102" s="159"/>
      <c r="BW102" s="159"/>
      <c r="BX102" s="159"/>
      <c r="BY102" s="159"/>
      <c r="BZ102" s="159"/>
      <c r="CA102" s="159"/>
      <c r="CB102" s="159"/>
      <c r="CC102" s="159"/>
      <c r="CD102" s="159"/>
      <c r="CE102" s="159"/>
      <c r="CF102" s="159"/>
      <c r="CG102" s="159"/>
      <c r="CH102" s="159"/>
      <c r="CI102" s="159"/>
      <c r="CJ102" s="159"/>
      <c r="CK102" s="159"/>
      <c r="CL102" s="159"/>
      <c r="CM102" s="159"/>
      <c r="CN102" s="159"/>
      <c r="CO102" s="159"/>
      <c r="CP102" s="159"/>
      <c r="CQ102" s="159"/>
      <c r="CR102" s="159"/>
      <c r="CS102" s="159"/>
      <c r="CT102" s="159"/>
      <c r="CU102" s="159"/>
    </row>
    <row r="103" spans="1:99" ht="15.75" customHeight="1">
      <c r="A103" s="268" t="s">
        <v>238</v>
      </c>
      <c r="B103" s="154">
        <v>4010</v>
      </c>
      <c r="C103" s="55">
        <v>610</v>
      </c>
      <c r="D103" s="55"/>
      <c r="E103" s="131">
        <v>0</v>
      </c>
      <c r="F103" s="129">
        <v>0</v>
      </c>
      <c r="G103" s="129">
        <v>0</v>
      </c>
      <c r="H103" s="151"/>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0"/>
      <c r="BM103" s="160"/>
      <c r="BN103" s="160"/>
      <c r="BO103" s="160"/>
      <c r="BP103" s="160"/>
      <c r="BQ103" s="160"/>
      <c r="BR103" s="160"/>
      <c r="BS103" s="160"/>
      <c r="BT103" s="160"/>
      <c r="BU103" s="160"/>
      <c r="BV103" s="160"/>
      <c r="BW103" s="160"/>
      <c r="BX103" s="160"/>
      <c r="BY103" s="160"/>
      <c r="BZ103" s="160"/>
      <c r="CA103" s="160"/>
      <c r="CB103" s="160"/>
      <c r="CC103" s="160"/>
      <c r="CD103" s="160"/>
      <c r="CE103" s="160"/>
      <c r="CF103" s="160"/>
      <c r="CG103" s="160"/>
      <c r="CH103" s="160"/>
      <c r="CI103" s="160"/>
      <c r="CJ103" s="160"/>
      <c r="CK103" s="160"/>
      <c r="CL103" s="160"/>
      <c r="CM103" s="160"/>
      <c r="CN103" s="160"/>
      <c r="CO103" s="160"/>
      <c r="CP103" s="160"/>
      <c r="CQ103" s="160"/>
      <c r="CR103" s="160"/>
      <c r="CS103" s="160"/>
      <c r="CT103" s="160"/>
      <c r="CU103" s="160"/>
    </row>
    <row r="104" spans="1:99" ht="0.75" customHeight="1" thickBot="1">
      <c r="A104" s="136"/>
      <c r="B104" s="163"/>
      <c r="C104" s="164"/>
      <c r="D104" s="164"/>
      <c r="E104" s="168"/>
      <c r="F104" s="169"/>
      <c r="G104" s="169"/>
      <c r="H104" s="17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c r="BG104" s="160"/>
      <c r="BH104" s="160"/>
      <c r="BI104" s="160"/>
      <c r="BJ104" s="160"/>
      <c r="BK104" s="160"/>
      <c r="BL104" s="160"/>
      <c r="BM104" s="160"/>
      <c r="BN104" s="160"/>
      <c r="BO104" s="160"/>
      <c r="BP104" s="160"/>
      <c r="BQ104" s="160"/>
      <c r="BR104" s="160"/>
      <c r="BS104" s="160"/>
      <c r="BT104" s="160"/>
      <c r="BU104" s="160"/>
      <c r="BV104" s="160"/>
      <c r="BW104" s="160"/>
      <c r="BX104" s="160"/>
      <c r="BY104" s="160"/>
      <c r="BZ104" s="160"/>
      <c r="CA104" s="160"/>
      <c r="CB104" s="160"/>
      <c r="CC104" s="160"/>
      <c r="CD104" s="160"/>
      <c r="CE104" s="160"/>
      <c r="CF104" s="160"/>
      <c r="CG104" s="160"/>
      <c r="CH104" s="160"/>
      <c r="CI104" s="160"/>
      <c r="CJ104" s="160"/>
      <c r="CK104" s="160"/>
      <c r="CL104" s="160"/>
      <c r="CM104" s="160"/>
      <c r="CN104" s="160"/>
      <c r="CO104" s="160"/>
      <c r="CP104" s="160"/>
      <c r="CQ104" s="160"/>
      <c r="CR104" s="160"/>
      <c r="CS104" s="160"/>
      <c r="CT104" s="160"/>
      <c r="CU104" s="160"/>
    </row>
    <row r="105" spans="1:99" ht="21" customHeight="1">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0"/>
      <c r="BL105" s="160"/>
      <c r="BM105" s="160"/>
      <c r="BN105" s="160"/>
      <c r="BO105" s="160"/>
      <c r="BP105" s="160"/>
      <c r="BQ105" s="160"/>
      <c r="BR105" s="160"/>
      <c r="BS105" s="160"/>
      <c r="BT105" s="160"/>
      <c r="BU105" s="160"/>
      <c r="BV105" s="160"/>
      <c r="BW105" s="160"/>
      <c r="BX105" s="160"/>
      <c r="BY105" s="160"/>
      <c r="BZ105" s="160"/>
      <c r="CA105" s="160"/>
      <c r="CB105" s="160"/>
      <c r="CC105" s="160"/>
      <c r="CD105" s="160"/>
      <c r="CE105" s="160"/>
      <c r="CF105" s="160"/>
      <c r="CG105" s="160"/>
      <c r="CH105" s="160"/>
      <c r="CI105" s="160"/>
      <c r="CJ105" s="160"/>
      <c r="CK105" s="160"/>
      <c r="CL105" s="160"/>
      <c r="CM105" s="160"/>
      <c r="CN105" s="160"/>
      <c r="CO105" s="160"/>
      <c r="CP105" s="160"/>
      <c r="CQ105" s="160"/>
      <c r="CR105" s="160"/>
      <c r="CS105" s="160"/>
      <c r="CT105" s="160"/>
      <c r="CU105" s="160"/>
    </row>
    <row r="106" spans="1:99" ht="3.75" hidden="1" customHeight="1">
      <c r="A106" s="157" t="s">
        <v>251</v>
      </c>
      <c r="B106" s="158"/>
      <c r="C106" s="158"/>
      <c r="D106" s="158"/>
      <c r="E106" s="158"/>
      <c r="F106" s="158"/>
      <c r="G106" s="158"/>
      <c r="H106" s="158"/>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0"/>
      <c r="BA106" s="160"/>
      <c r="BB106" s="160"/>
      <c r="BC106" s="160"/>
      <c r="BD106" s="160"/>
      <c r="BE106" s="160"/>
      <c r="BF106" s="160"/>
      <c r="BG106" s="160"/>
      <c r="BH106" s="160"/>
      <c r="BI106" s="160"/>
      <c r="BJ106" s="160"/>
      <c r="BK106" s="160"/>
      <c r="BL106" s="160"/>
      <c r="BM106" s="160"/>
      <c r="BN106" s="160"/>
      <c r="BO106" s="160"/>
      <c r="BP106" s="160"/>
      <c r="BQ106" s="160"/>
      <c r="BR106" s="160"/>
      <c r="BS106" s="160"/>
      <c r="BT106" s="160"/>
      <c r="BU106" s="160"/>
      <c r="BV106" s="160"/>
      <c r="BW106" s="160"/>
      <c r="BX106" s="160"/>
      <c r="BY106" s="160"/>
      <c r="BZ106" s="160"/>
      <c r="CA106" s="160"/>
      <c r="CB106" s="160"/>
      <c r="CC106" s="160"/>
      <c r="CD106" s="160"/>
      <c r="CE106" s="160"/>
      <c r="CF106" s="160"/>
      <c r="CG106" s="160"/>
      <c r="CH106" s="160"/>
      <c r="CI106" s="160"/>
      <c r="CJ106" s="160"/>
      <c r="CK106" s="160"/>
      <c r="CL106" s="160"/>
      <c r="CM106" s="160"/>
      <c r="CN106" s="160"/>
      <c r="CO106" s="160"/>
      <c r="CP106" s="160"/>
      <c r="CQ106" s="160"/>
      <c r="CR106" s="160"/>
      <c r="CS106" s="160"/>
      <c r="CT106" s="160"/>
      <c r="CU106" s="160"/>
    </row>
    <row r="107" spans="1:99" ht="11.25" hidden="1" customHeight="1">
      <c r="A107" s="157" t="s">
        <v>264</v>
      </c>
      <c r="B107" s="158"/>
      <c r="C107" s="158"/>
      <c r="D107" s="158"/>
      <c r="E107" s="158"/>
      <c r="F107" s="158"/>
      <c r="G107" s="158"/>
      <c r="H107" s="158"/>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0"/>
      <c r="BA107" s="160"/>
      <c r="BB107" s="160"/>
      <c r="BC107" s="160"/>
      <c r="BD107" s="160"/>
      <c r="BE107" s="160"/>
      <c r="BF107" s="160"/>
      <c r="BG107" s="160"/>
      <c r="BH107" s="160"/>
      <c r="BI107" s="160"/>
      <c r="BJ107" s="160"/>
      <c r="BK107" s="160"/>
      <c r="BL107" s="160"/>
      <c r="BM107" s="160"/>
      <c r="BN107" s="160"/>
      <c r="BO107" s="160"/>
      <c r="BP107" s="160"/>
      <c r="BQ107" s="160"/>
      <c r="BR107" s="160"/>
      <c r="BS107" s="160"/>
      <c r="BT107" s="160"/>
      <c r="BU107" s="160"/>
      <c r="BV107" s="160"/>
      <c r="BW107" s="160"/>
      <c r="BX107" s="160"/>
      <c r="BY107" s="160"/>
      <c r="BZ107" s="160"/>
      <c r="CA107" s="160"/>
      <c r="CB107" s="160"/>
      <c r="CC107" s="160"/>
      <c r="CD107" s="160"/>
      <c r="CE107" s="160"/>
      <c r="CF107" s="160"/>
      <c r="CG107" s="160"/>
      <c r="CH107" s="160"/>
      <c r="CI107" s="160"/>
      <c r="CJ107" s="160"/>
      <c r="CK107" s="160"/>
      <c r="CL107" s="160"/>
      <c r="CM107" s="160"/>
      <c r="CN107" s="160"/>
      <c r="CO107" s="160"/>
      <c r="CP107" s="160"/>
      <c r="CQ107" s="160"/>
      <c r="CR107" s="160"/>
      <c r="CS107" s="160"/>
      <c r="CT107" s="160"/>
      <c r="CU107" s="160"/>
    </row>
    <row r="108" spans="1:99" ht="21" customHeight="1">
      <c r="A108" s="157" t="s">
        <v>252</v>
      </c>
      <c r="B108" s="158"/>
      <c r="C108" s="158"/>
      <c r="D108" s="158"/>
      <c r="E108" s="158"/>
      <c r="F108" s="158"/>
      <c r="G108" s="158"/>
      <c r="H108" s="158"/>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0"/>
      <c r="BL108" s="160"/>
      <c r="BM108" s="160"/>
      <c r="BN108" s="160"/>
      <c r="BO108" s="160"/>
      <c r="BP108" s="160"/>
      <c r="BQ108" s="160"/>
      <c r="BR108" s="160"/>
      <c r="BS108" s="160"/>
      <c r="BT108" s="160"/>
      <c r="BU108" s="160"/>
      <c r="BV108" s="160"/>
      <c r="BW108" s="160"/>
      <c r="BX108" s="160"/>
      <c r="BY108" s="160"/>
      <c r="BZ108" s="160"/>
      <c r="CA108" s="160"/>
      <c r="CB108" s="160"/>
      <c r="CC108" s="160"/>
      <c r="CD108" s="160"/>
      <c r="CE108" s="160"/>
      <c r="CF108" s="160"/>
      <c r="CG108" s="160"/>
      <c r="CH108" s="160"/>
      <c r="CI108" s="160"/>
      <c r="CJ108" s="160"/>
      <c r="CK108" s="160"/>
      <c r="CL108" s="160"/>
      <c r="CM108" s="160"/>
      <c r="CN108" s="160"/>
      <c r="CO108" s="160"/>
      <c r="CP108" s="160"/>
      <c r="CQ108" s="160"/>
      <c r="CR108" s="160"/>
      <c r="CS108" s="160"/>
      <c r="CT108" s="160"/>
      <c r="CU108" s="160"/>
    </row>
    <row r="109" spans="1:99" ht="13.5" customHeight="1">
      <c r="A109" s="158" t="s">
        <v>253</v>
      </c>
      <c r="B109" s="158"/>
      <c r="C109" s="158"/>
      <c r="D109" s="158"/>
      <c r="E109" s="158"/>
      <c r="F109" s="158"/>
      <c r="G109" s="158"/>
      <c r="H109" s="158"/>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0"/>
      <c r="AZ109" s="160"/>
      <c r="BA109" s="160"/>
      <c r="BB109" s="160"/>
      <c r="BC109" s="160"/>
      <c r="BD109" s="160"/>
      <c r="BE109" s="160"/>
      <c r="BF109" s="160"/>
      <c r="BG109" s="160"/>
      <c r="BH109" s="160"/>
      <c r="BI109" s="160"/>
      <c r="BJ109" s="160"/>
      <c r="BK109" s="160"/>
      <c r="BL109" s="160"/>
      <c r="BM109" s="160"/>
      <c r="BN109" s="160"/>
      <c r="BO109" s="160"/>
      <c r="BP109" s="160"/>
      <c r="BQ109" s="160"/>
      <c r="BR109" s="160"/>
      <c r="BS109" s="160"/>
      <c r="BT109" s="160"/>
      <c r="BU109" s="160"/>
      <c r="BV109" s="160"/>
      <c r="BW109" s="160"/>
      <c r="BX109" s="160"/>
      <c r="BY109" s="160"/>
      <c r="BZ109" s="160"/>
      <c r="CA109" s="160"/>
      <c r="CB109" s="160"/>
      <c r="CC109" s="160"/>
      <c r="CD109" s="160"/>
      <c r="CE109" s="160"/>
      <c r="CF109" s="160"/>
      <c r="CG109" s="160"/>
      <c r="CH109" s="160"/>
      <c r="CI109" s="160"/>
      <c r="CJ109" s="160"/>
      <c r="CK109" s="160"/>
      <c r="CL109" s="160"/>
      <c r="CM109" s="160"/>
      <c r="CN109" s="160"/>
      <c r="CO109" s="160"/>
      <c r="CP109" s="160"/>
      <c r="CQ109" s="160"/>
      <c r="CR109" s="160"/>
      <c r="CS109" s="160"/>
      <c r="CT109" s="160"/>
      <c r="CU109" s="160"/>
    </row>
    <row r="110" spans="1:99">
      <c r="A110" s="158" t="s">
        <v>254</v>
      </c>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row>
    <row r="111" spans="1:99" ht="15.75" customHeight="1">
      <c r="A111" s="158" t="s">
        <v>255</v>
      </c>
      <c r="B111" s="158"/>
      <c r="C111" s="158"/>
      <c r="D111" s="158"/>
      <c r="E111" s="158"/>
      <c r="F111" s="158"/>
      <c r="G111" s="158"/>
      <c r="H111" s="158"/>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c r="BF111" s="159"/>
      <c r="BG111" s="159"/>
      <c r="BH111" s="159"/>
      <c r="BI111" s="159"/>
      <c r="BJ111" s="159"/>
      <c r="BK111" s="159"/>
      <c r="BL111" s="159"/>
      <c r="BM111" s="159"/>
      <c r="BN111" s="159"/>
      <c r="BO111" s="159"/>
      <c r="BP111" s="159"/>
      <c r="BQ111" s="159"/>
      <c r="BR111" s="159"/>
      <c r="BS111" s="159"/>
      <c r="BT111" s="159"/>
      <c r="BU111" s="159"/>
      <c r="BV111" s="159"/>
      <c r="BW111" s="159"/>
      <c r="BX111" s="159"/>
      <c r="BY111" s="159"/>
      <c r="BZ111" s="159"/>
      <c r="CA111" s="159"/>
      <c r="CB111" s="159"/>
      <c r="CC111" s="159"/>
      <c r="CD111" s="159"/>
      <c r="CE111" s="159"/>
      <c r="CF111" s="159"/>
      <c r="CG111" s="159"/>
      <c r="CH111" s="159"/>
      <c r="CI111" s="159"/>
      <c r="CJ111" s="159"/>
      <c r="CK111" s="159"/>
      <c r="CL111" s="159"/>
      <c r="CM111" s="159"/>
      <c r="CN111" s="159"/>
      <c r="CO111" s="159"/>
      <c r="CP111" s="159"/>
      <c r="CQ111" s="159"/>
      <c r="CR111" s="159"/>
      <c r="CS111" s="159"/>
      <c r="CT111" s="159"/>
      <c r="CU111" s="159"/>
    </row>
    <row r="112" spans="1:99" ht="15.75" hidden="1" customHeight="1">
      <c r="A112" s="342" t="s">
        <v>256</v>
      </c>
      <c r="B112" s="342"/>
      <c r="C112" s="342"/>
      <c r="D112" s="342"/>
      <c r="E112" s="342"/>
      <c r="F112" s="342"/>
      <c r="G112" s="342"/>
      <c r="H112" s="342"/>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c r="BL112" s="159"/>
      <c r="BM112" s="159"/>
      <c r="BN112" s="159"/>
      <c r="BO112" s="159"/>
      <c r="BP112" s="159"/>
      <c r="BQ112" s="159"/>
      <c r="BR112" s="159"/>
      <c r="BS112" s="159"/>
      <c r="BT112" s="159"/>
      <c r="BU112" s="159"/>
      <c r="BV112" s="159"/>
      <c r="BW112" s="159"/>
      <c r="BX112" s="159"/>
      <c r="BY112" s="159"/>
      <c r="BZ112" s="159"/>
      <c r="CA112" s="159"/>
      <c r="CB112" s="159"/>
      <c r="CC112" s="159"/>
      <c r="CD112" s="159"/>
      <c r="CE112" s="159"/>
      <c r="CF112" s="159"/>
      <c r="CG112" s="159"/>
      <c r="CH112" s="159"/>
      <c r="CI112" s="159"/>
      <c r="CJ112" s="159"/>
      <c r="CK112" s="159"/>
      <c r="CL112" s="159"/>
      <c r="CM112" s="159"/>
      <c r="CN112" s="159"/>
      <c r="CO112" s="159"/>
      <c r="CP112" s="159"/>
      <c r="CQ112" s="159"/>
      <c r="CR112" s="159"/>
      <c r="CS112" s="159"/>
      <c r="CT112" s="159"/>
      <c r="CU112" s="159"/>
    </row>
    <row r="113" spans="1:99" ht="9" customHeight="1">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c r="BL113" s="159"/>
      <c r="BM113" s="159"/>
      <c r="BN113" s="159"/>
      <c r="BO113" s="159"/>
      <c r="BP113" s="159"/>
      <c r="BQ113" s="159"/>
      <c r="BR113" s="159"/>
      <c r="BS113" s="159"/>
      <c r="BT113" s="159"/>
      <c r="BU113" s="159"/>
      <c r="BV113" s="159"/>
      <c r="BW113" s="159"/>
      <c r="BX113" s="159"/>
      <c r="BY113" s="159"/>
      <c r="BZ113" s="159"/>
      <c r="CA113" s="159"/>
      <c r="CB113" s="159"/>
      <c r="CC113" s="159"/>
      <c r="CD113" s="159"/>
      <c r="CE113" s="159"/>
      <c r="CF113" s="159"/>
      <c r="CG113" s="159"/>
      <c r="CH113" s="159"/>
      <c r="CI113" s="159"/>
      <c r="CJ113" s="159"/>
      <c r="CK113" s="159"/>
      <c r="CL113" s="159"/>
      <c r="CM113" s="159"/>
      <c r="CN113" s="159"/>
      <c r="CO113" s="159"/>
      <c r="CP113" s="159"/>
      <c r="CQ113" s="159"/>
      <c r="CR113" s="159"/>
      <c r="CS113" s="159"/>
      <c r="CT113" s="159"/>
      <c r="CU113" s="159"/>
    </row>
    <row r="114" spans="1:99">
      <c r="A114" s="158" t="s">
        <v>257</v>
      </c>
      <c r="B114" s="158"/>
      <c r="C114" s="158"/>
      <c r="D114" s="158"/>
      <c r="E114" s="158"/>
      <c r="F114" s="158"/>
      <c r="G114" s="158"/>
      <c r="H114" s="158"/>
    </row>
    <row r="115" spans="1:99" ht="39.75" customHeight="1">
      <c r="A115" s="343" t="s">
        <v>258</v>
      </c>
      <c r="B115" s="343"/>
      <c r="C115" s="343"/>
      <c r="D115" s="343"/>
      <c r="E115" s="343"/>
      <c r="F115" s="343"/>
      <c r="G115" s="343"/>
      <c r="H115" s="343"/>
    </row>
    <row r="116" spans="1:99" ht="9" customHeight="1">
      <c r="A116" s="159"/>
      <c r="B116" s="159"/>
      <c r="C116" s="159"/>
      <c r="D116" s="159"/>
      <c r="E116" s="159"/>
      <c r="F116" s="159"/>
      <c r="G116" s="159"/>
      <c r="H116" s="159"/>
    </row>
    <row r="117" spans="1:99">
      <c r="A117" s="343" t="s">
        <v>265</v>
      </c>
      <c r="B117" s="343"/>
      <c r="C117" s="343"/>
      <c r="D117" s="343"/>
      <c r="E117" s="343"/>
      <c r="F117" s="343"/>
      <c r="G117" s="343"/>
      <c r="H117" s="343"/>
    </row>
    <row r="118" spans="1:99" ht="6.75" customHeight="1">
      <c r="A118" s="160"/>
      <c r="B118" s="160"/>
      <c r="C118" s="160"/>
      <c r="D118" s="160"/>
      <c r="E118" s="160"/>
      <c r="F118" s="160"/>
      <c r="G118" s="160"/>
      <c r="H118" s="160"/>
    </row>
    <row r="119" spans="1:99" ht="48.75" customHeight="1">
      <c r="A119" s="343" t="s">
        <v>259</v>
      </c>
      <c r="B119" s="343"/>
      <c r="C119" s="343"/>
      <c r="D119" s="343"/>
      <c r="E119" s="343"/>
      <c r="F119" s="343"/>
      <c r="G119" s="343"/>
      <c r="H119" s="343"/>
    </row>
    <row r="120" spans="1:99" ht="8.25" customHeight="1">
      <c r="A120" s="160"/>
      <c r="B120" s="160"/>
      <c r="C120" s="160"/>
      <c r="D120" s="160"/>
      <c r="E120" s="160"/>
      <c r="F120" s="160"/>
      <c r="G120" s="160"/>
      <c r="H120" s="160"/>
    </row>
    <row r="121" spans="1:99" ht="29.25" customHeight="1">
      <c r="A121" s="343" t="s">
        <v>260</v>
      </c>
      <c r="B121" s="343"/>
      <c r="C121" s="343"/>
      <c r="D121" s="343"/>
      <c r="E121" s="343"/>
      <c r="F121" s="343"/>
      <c r="G121" s="343"/>
      <c r="H121" s="343"/>
    </row>
    <row r="122" spans="1:99" ht="9" customHeight="1">
      <c r="A122" s="160"/>
      <c r="B122" s="160"/>
      <c r="C122" s="160"/>
      <c r="D122" s="160"/>
      <c r="E122" s="160"/>
      <c r="F122" s="160"/>
      <c r="G122" s="160"/>
      <c r="H122" s="160"/>
    </row>
    <row r="123" spans="1:99">
      <c r="A123" s="157" t="s">
        <v>261</v>
      </c>
      <c r="B123" s="158"/>
      <c r="C123" s="158"/>
      <c r="D123" s="158"/>
      <c r="E123" s="158"/>
      <c r="F123" s="158"/>
      <c r="G123" s="158"/>
      <c r="H123" s="158"/>
    </row>
    <row r="124" spans="1:99" ht="36.75" customHeight="1">
      <c r="A124" s="343" t="s">
        <v>262</v>
      </c>
      <c r="B124" s="343"/>
      <c r="C124" s="343"/>
      <c r="D124" s="343"/>
      <c r="E124" s="343"/>
      <c r="F124" s="343"/>
      <c r="G124" s="343"/>
      <c r="H124" s="343"/>
    </row>
    <row r="125" spans="1:99">
      <c r="A125" s="159"/>
      <c r="B125" s="159"/>
      <c r="C125" s="159"/>
      <c r="D125" s="159"/>
      <c r="E125" s="159"/>
      <c r="F125" s="159"/>
      <c r="G125" s="159"/>
      <c r="H125" s="159"/>
    </row>
    <row r="126" spans="1:99">
      <c r="A126" s="159"/>
      <c r="B126" s="159"/>
      <c r="C126" s="159"/>
      <c r="D126" s="159"/>
      <c r="E126" s="159"/>
      <c r="F126" s="159"/>
      <c r="G126" s="159"/>
      <c r="H126" s="159"/>
    </row>
  </sheetData>
  <mergeCells count="13">
    <mergeCell ref="A112:H112"/>
    <mergeCell ref="A115:H115"/>
    <mergeCell ref="A119:H119"/>
    <mergeCell ref="A121:H121"/>
    <mergeCell ref="A124:H124"/>
    <mergeCell ref="A117:H117"/>
    <mergeCell ref="A2:H2"/>
    <mergeCell ref="A4:A5"/>
    <mergeCell ref="B4:B5"/>
    <mergeCell ref="C4:C5"/>
    <mergeCell ref="E4:H4"/>
    <mergeCell ref="D4:D5"/>
    <mergeCell ref="A3:H3"/>
  </mergeCells>
  <printOptions horizontalCentered="1"/>
  <pageMargins left="0.78740157480314965" right="0.39370078740157483" top="0.39370078740157483" bottom="0.39370078740157483" header="0" footer="0"/>
  <pageSetup paperSize="9" scale="58" fitToHeight="5" orientation="portrait" r:id="rId1"/>
  <rowBreaks count="1" manualBreakCount="1">
    <brk id="69" max="16383" man="1"/>
  </rowBreaks>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2:H55"/>
  <sheetViews>
    <sheetView zoomScale="80" zoomScaleNormal="80" workbookViewId="0">
      <selection activeCell="I10" sqref="I10"/>
    </sheetView>
  </sheetViews>
  <sheetFormatPr defaultRowHeight="15.75"/>
  <cols>
    <col min="1" max="1" width="11.5703125" style="1" bestFit="1" customWidth="1"/>
    <col min="2" max="2" width="97.85546875" style="1" customWidth="1"/>
    <col min="3" max="4" width="9.140625" style="1"/>
    <col min="5" max="8" width="21.140625" style="1" customWidth="1"/>
    <col min="9" max="16384" width="9.140625" style="1"/>
  </cols>
  <sheetData>
    <row r="2" spans="1:8" ht="21.75">
      <c r="B2" s="348" t="s">
        <v>266</v>
      </c>
      <c r="C2" s="348"/>
      <c r="D2" s="348"/>
      <c r="E2" s="348"/>
      <c r="F2" s="348"/>
      <c r="G2" s="348"/>
      <c r="H2" s="348"/>
    </row>
    <row r="3" spans="1:8" ht="18.75">
      <c r="B3" s="339" t="s">
        <v>499</v>
      </c>
      <c r="C3" s="339"/>
      <c r="D3" s="339"/>
      <c r="E3" s="339"/>
      <c r="F3" s="339"/>
      <c r="G3" s="339"/>
      <c r="H3" s="339"/>
    </row>
    <row r="5" spans="1:8" ht="30" customHeight="1">
      <c r="A5" s="347" t="s">
        <v>267</v>
      </c>
      <c r="B5" s="349" t="s">
        <v>6</v>
      </c>
      <c r="C5" s="350" t="s">
        <v>9</v>
      </c>
      <c r="D5" s="350" t="s">
        <v>15</v>
      </c>
      <c r="E5" s="349" t="s">
        <v>502</v>
      </c>
      <c r="F5" s="349"/>
      <c r="G5" s="349"/>
      <c r="H5" s="349"/>
    </row>
    <row r="6" spans="1:8" ht="51.75" customHeight="1">
      <c r="A6" s="347"/>
      <c r="B6" s="349"/>
      <c r="C6" s="350"/>
      <c r="D6" s="350"/>
      <c r="E6" s="204" t="s">
        <v>335</v>
      </c>
      <c r="F6" s="204" t="s">
        <v>336</v>
      </c>
      <c r="G6" s="204" t="s">
        <v>337</v>
      </c>
      <c r="H6" s="133" t="s">
        <v>196</v>
      </c>
    </row>
    <row r="7" spans="1:8" ht="16.5" thickBot="1">
      <c r="A7" s="117">
        <v>1</v>
      </c>
      <c r="B7" s="133">
        <v>2</v>
      </c>
      <c r="C7" s="180">
        <v>3</v>
      </c>
      <c r="D7" s="116">
        <v>4</v>
      </c>
      <c r="E7" s="180">
        <v>5</v>
      </c>
      <c r="F7" s="116">
        <v>6</v>
      </c>
      <c r="G7" s="180">
        <v>7</v>
      </c>
      <c r="H7" s="116">
        <v>8</v>
      </c>
    </row>
    <row r="8" spans="1:8" ht="16.5">
      <c r="A8" s="117">
        <v>1</v>
      </c>
      <c r="B8" s="176" t="s">
        <v>269</v>
      </c>
      <c r="C8" s="181" t="s">
        <v>268</v>
      </c>
      <c r="D8" s="167" t="s">
        <v>200</v>
      </c>
      <c r="E8" s="262">
        <f>E10+E11+E12+E13</f>
        <v>24331604.82</v>
      </c>
      <c r="F8" s="262">
        <f>F10+F11+F12+F13</f>
        <v>24218214.82</v>
      </c>
      <c r="G8" s="262">
        <f>G10+G11+G12+G13</f>
        <v>24228419.82</v>
      </c>
      <c r="H8" s="144">
        <f>H10+H11+H12+H13</f>
        <v>0</v>
      </c>
    </row>
    <row r="9" spans="1:8">
      <c r="A9" s="117"/>
      <c r="B9" s="177" t="s">
        <v>8</v>
      </c>
      <c r="C9" s="148"/>
      <c r="D9" s="75"/>
      <c r="E9" s="75"/>
      <c r="F9" s="75"/>
      <c r="G9" s="75"/>
      <c r="H9" s="149"/>
    </row>
    <row r="10" spans="1:8" ht="108">
      <c r="A10" s="117" t="s">
        <v>31</v>
      </c>
      <c r="B10" s="201" t="s">
        <v>270</v>
      </c>
      <c r="C10" s="150">
        <v>26100</v>
      </c>
      <c r="D10" s="133" t="s">
        <v>200</v>
      </c>
      <c r="E10" s="73">
        <v>0</v>
      </c>
      <c r="F10" s="73">
        <v>0</v>
      </c>
      <c r="G10" s="73">
        <v>0</v>
      </c>
      <c r="H10" s="145">
        <v>0</v>
      </c>
    </row>
    <row r="11" spans="1:8" ht="34.5">
      <c r="A11" s="117" t="s">
        <v>33</v>
      </c>
      <c r="B11" s="178" t="s">
        <v>276</v>
      </c>
      <c r="C11" s="150">
        <v>26200</v>
      </c>
      <c r="D11" s="133" t="s">
        <v>200</v>
      </c>
      <c r="E11" s="79">
        <v>300000</v>
      </c>
      <c r="F11" s="79">
        <v>300000</v>
      </c>
      <c r="G11" s="79">
        <v>300000</v>
      </c>
      <c r="H11" s="145">
        <v>0</v>
      </c>
    </row>
    <row r="12" spans="1:8" ht="34.5">
      <c r="A12" s="211" t="s">
        <v>35</v>
      </c>
      <c r="B12" s="208" t="s">
        <v>277</v>
      </c>
      <c r="C12" s="150">
        <v>26300</v>
      </c>
      <c r="D12" s="133" t="s">
        <v>200</v>
      </c>
      <c r="E12" s="73">
        <v>13286368.029999999</v>
      </c>
      <c r="F12" s="73">
        <v>0</v>
      </c>
      <c r="G12" s="73">
        <v>0</v>
      </c>
      <c r="H12" s="145">
        <v>0</v>
      </c>
    </row>
    <row r="13" spans="1:8" ht="34.5">
      <c r="A13" s="207" t="s">
        <v>275</v>
      </c>
      <c r="B13" s="208" t="s">
        <v>278</v>
      </c>
      <c r="C13" s="154">
        <v>26400</v>
      </c>
      <c r="D13" s="55" t="s">
        <v>200</v>
      </c>
      <c r="E13" s="79">
        <f>E15+E19+E23+E24+E28</f>
        <v>10745236.789999999</v>
      </c>
      <c r="F13" s="79">
        <f>F15+F19+F23+F24+F28</f>
        <v>23918214.82</v>
      </c>
      <c r="G13" s="79">
        <f>G15+G19+G23+G24+G28</f>
        <v>23928419.82</v>
      </c>
      <c r="H13" s="147">
        <f>H15+H19+H23+H24+H28</f>
        <v>0</v>
      </c>
    </row>
    <row r="14" spans="1:8">
      <c r="A14" s="207"/>
      <c r="B14" s="208" t="s">
        <v>8</v>
      </c>
      <c r="C14" s="154"/>
      <c r="D14" s="55"/>
      <c r="E14" s="79"/>
      <c r="F14" s="79"/>
      <c r="G14" s="79"/>
      <c r="H14" s="147"/>
    </row>
    <row r="15" spans="1:8" ht="31.5">
      <c r="A15" s="207" t="s">
        <v>279</v>
      </c>
      <c r="B15" s="208" t="s">
        <v>271</v>
      </c>
      <c r="C15" s="154">
        <v>26410</v>
      </c>
      <c r="D15" s="55" t="s">
        <v>200</v>
      </c>
      <c r="E15" s="129">
        <f>E16+E17</f>
        <v>1135706.17</v>
      </c>
      <c r="F15" s="129">
        <f>F16+F17</f>
        <v>2039815.23</v>
      </c>
      <c r="G15" s="129">
        <f>G16+G17</f>
        <v>2050020.23</v>
      </c>
      <c r="H15" s="151">
        <f>H16+H17</f>
        <v>0</v>
      </c>
    </row>
    <row r="16" spans="1:8">
      <c r="A16" s="207"/>
      <c r="B16" s="208" t="s">
        <v>8</v>
      </c>
      <c r="C16" s="154"/>
      <c r="D16" s="55"/>
      <c r="E16" s="79"/>
      <c r="F16" s="79"/>
      <c r="G16" s="79"/>
      <c r="H16" s="147"/>
    </row>
    <row r="17" spans="1:8">
      <c r="A17" s="207" t="s">
        <v>280</v>
      </c>
      <c r="B17" s="208" t="s">
        <v>281</v>
      </c>
      <c r="C17" s="154">
        <v>26411</v>
      </c>
      <c r="D17" s="55" t="s">
        <v>200</v>
      </c>
      <c r="E17" s="129">
        <v>1135706.17</v>
      </c>
      <c r="F17" s="129">
        <v>2039815.23</v>
      </c>
      <c r="G17" s="129">
        <v>2050020.23</v>
      </c>
      <c r="H17" s="151">
        <v>0</v>
      </c>
    </row>
    <row r="18" spans="1:8" ht="18.75">
      <c r="A18" s="207" t="s">
        <v>282</v>
      </c>
      <c r="B18" s="208" t="s">
        <v>285</v>
      </c>
      <c r="C18" s="154">
        <v>26412</v>
      </c>
      <c r="D18" s="55" t="s">
        <v>200</v>
      </c>
      <c r="E18" s="129">
        <v>0</v>
      </c>
      <c r="F18" s="129">
        <v>0</v>
      </c>
      <c r="G18" s="129">
        <v>0</v>
      </c>
      <c r="H18" s="151">
        <v>0</v>
      </c>
    </row>
    <row r="19" spans="1:8" ht="31.5">
      <c r="A19" s="207" t="s">
        <v>283</v>
      </c>
      <c r="B19" s="208" t="s">
        <v>272</v>
      </c>
      <c r="C19" s="154">
        <v>26420</v>
      </c>
      <c r="D19" s="55" t="s">
        <v>200</v>
      </c>
      <c r="E19" s="129">
        <f>E21+E22</f>
        <v>0</v>
      </c>
      <c r="F19" s="129">
        <f>F21+F22</f>
        <v>0</v>
      </c>
      <c r="G19" s="129">
        <f>G21+G22</f>
        <v>0</v>
      </c>
      <c r="H19" s="151">
        <f>H21+H22</f>
        <v>0</v>
      </c>
    </row>
    <row r="20" spans="1:8">
      <c r="A20" s="207"/>
      <c r="B20" s="208" t="s">
        <v>8</v>
      </c>
      <c r="C20" s="146"/>
      <c r="D20" s="55"/>
      <c r="E20" s="79"/>
      <c r="F20" s="79"/>
      <c r="G20" s="79"/>
      <c r="H20" s="147"/>
    </row>
    <row r="21" spans="1:8">
      <c r="A21" s="207" t="s">
        <v>284</v>
      </c>
      <c r="B21" s="208" t="s">
        <v>281</v>
      </c>
      <c r="C21" s="154">
        <v>26421</v>
      </c>
      <c r="D21" s="55" t="s">
        <v>200</v>
      </c>
      <c r="E21" s="129">
        <v>0</v>
      </c>
      <c r="F21" s="129">
        <v>0</v>
      </c>
      <c r="G21" s="129">
        <v>0</v>
      </c>
      <c r="H21" s="151">
        <v>0</v>
      </c>
    </row>
    <row r="22" spans="1:8" ht="18.75">
      <c r="A22" s="207" t="s">
        <v>286</v>
      </c>
      <c r="B22" s="208" t="s">
        <v>285</v>
      </c>
      <c r="C22" s="154">
        <v>26422</v>
      </c>
      <c r="D22" s="55" t="s">
        <v>200</v>
      </c>
      <c r="E22" s="129">
        <v>0</v>
      </c>
      <c r="F22" s="129">
        <v>0</v>
      </c>
      <c r="G22" s="129">
        <v>0</v>
      </c>
      <c r="H22" s="151">
        <v>0</v>
      </c>
    </row>
    <row r="23" spans="1:8" ht="18.75">
      <c r="A23" s="207" t="s">
        <v>287</v>
      </c>
      <c r="B23" s="208" t="s">
        <v>288</v>
      </c>
      <c r="C23" s="154">
        <v>26430</v>
      </c>
      <c r="D23" s="55" t="s">
        <v>200</v>
      </c>
      <c r="E23" s="129">
        <v>0</v>
      </c>
      <c r="F23" s="129">
        <v>0</v>
      </c>
      <c r="G23" s="129">
        <v>0</v>
      </c>
      <c r="H23" s="151">
        <v>0</v>
      </c>
    </row>
    <row r="24" spans="1:8">
      <c r="A24" s="207" t="s">
        <v>289</v>
      </c>
      <c r="B24" s="208" t="s">
        <v>273</v>
      </c>
      <c r="C24" s="154">
        <v>26440</v>
      </c>
      <c r="D24" s="55" t="s">
        <v>200</v>
      </c>
      <c r="E24" s="129">
        <f>E26+E27</f>
        <v>6254166.2699999996</v>
      </c>
      <c r="F24" s="129">
        <f>F26+F27</f>
        <v>18465680.390000001</v>
      </c>
      <c r="G24" s="129">
        <f>G26+G27</f>
        <v>18465680.390000001</v>
      </c>
      <c r="H24" s="151">
        <f>H26+H27</f>
        <v>0</v>
      </c>
    </row>
    <row r="25" spans="1:8">
      <c r="A25" s="207"/>
      <c r="B25" s="208" t="s">
        <v>8</v>
      </c>
      <c r="C25" s="154"/>
      <c r="D25" s="55"/>
      <c r="E25" s="129"/>
      <c r="F25" s="129"/>
      <c r="G25" s="129"/>
      <c r="H25" s="151"/>
    </row>
    <row r="26" spans="1:8">
      <c r="A26" s="207" t="s">
        <v>290</v>
      </c>
      <c r="B26" s="208" t="s">
        <v>281</v>
      </c>
      <c r="C26" s="154">
        <v>26441</v>
      </c>
      <c r="D26" s="55" t="s">
        <v>200</v>
      </c>
      <c r="E26" s="129">
        <v>6254166.2699999996</v>
      </c>
      <c r="F26" s="129">
        <v>18465680.390000001</v>
      </c>
      <c r="G26" s="129">
        <v>18465680.390000001</v>
      </c>
      <c r="H26" s="151">
        <v>0</v>
      </c>
    </row>
    <row r="27" spans="1:8" ht="18.75">
      <c r="A27" s="207" t="s">
        <v>291</v>
      </c>
      <c r="B27" s="208" t="s">
        <v>285</v>
      </c>
      <c r="C27" s="154">
        <v>26442</v>
      </c>
      <c r="D27" s="55" t="s">
        <v>200</v>
      </c>
      <c r="E27" s="129"/>
      <c r="F27" s="129"/>
      <c r="G27" s="129"/>
      <c r="H27" s="151"/>
    </row>
    <row r="28" spans="1:8">
      <c r="A28" s="207" t="s">
        <v>292</v>
      </c>
      <c r="B28" s="208" t="s">
        <v>274</v>
      </c>
      <c r="C28" s="154">
        <v>26450</v>
      </c>
      <c r="D28" s="55" t="s">
        <v>200</v>
      </c>
      <c r="E28" s="129">
        <f>E30+E31</f>
        <v>3355364.35</v>
      </c>
      <c r="F28" s="129">
        <f>F30+F31</f>
        <v>3412719.2</v>
      </c>
      <c r="G28" s="129">
        <f>G30+G31</f>
        <v>3412719.2</v>
      </c>
      <c r="H28" s="151">
        <f>H30+H31</f>
        <v>0</v>
      </c>
    </row>
    <row r="29" spans="1:8">
      <c r="A29" s="207"/>
      <c r="B29" s="208" t="s">
        <v>8</v>
      </c>
      <c r="C29" s="154"/>
      <c r="D29" s="55"/>
      <c r="E29" s="129"/>
      <c r="F29" s="129"/>
      <c r="G29" s="129"/>
      <c r="H29" s="151"/>
    </row>
    <row r="30" spans="1:8">
      <c r="A30" s="207" t="s">
        <v>294</v>
      </c>
      <c r="B30" s="208" t="s">
        <v>281</v>
      </c>
      <c r="C30" s="154">
        <v>26451</v>
      </c>
      <c r="D30" s="55" t="s">
        <v>200</v>
      </c>
      <c r="E30" s="129">
        <v>3355364.35</v>
      </c>
      <c r="F30" s="129">
        <v>3412719.2</v>
      </c>
      <c r="G30" s="129">
        <v>3412719.2</v>
      </c>
      <c r="H30" s="151">
        <v>0</v>
      </c>
    </row>
    <row r="31" spans="1:8" ht="18.75">
      <c r="A31" s="207" t="s">
        <v>293</v>
      </c>
      <c r="B31" s="208" t="s">
        <v>285</v>
      </c>
      <c r="C31" s="154">
        <v>26452</v>
      </c>
      <c r="D31" s="55" t="s">
        <v>200</v>
      </c>
      <c r="E31" s="79"/>
      <c r="F31" s="79"/>
      <c r="G31" s="79"/>
      <c r="H31" s="147"/>
    </row>
    <row r="32" spans="1:8" ht="34.5">
      <c r="A32" s="296" t="s">
        <v>296</v>
      </c>
      <c r="B32" s="297" t="s">
        <v>355</v>
      </c>
      <c r="C32" s="298">
        <v>26500</v>
      </c>
      <c r="D32" s="299" t="s">
        <v>200</v>
      </c>
      <c r="E32" s="300">
        <v>10745236.789999999</v>
      </c>
      <c r="F32" s="300">
        <v>23918214.82</v>
      </c>
      <c r="G32" s="300">
        <v>23928419.82</v>
      </c>
      <c r="H32" s="301">
        <v>0</v>
      </c>
    </row>
    <row r="33" spans="1:8">
      <c r="A33" s="288" t="s">
        <v>38</v>
      </c>
      <c r="B33" s="208" t="s">
        <v>295</v>
      </c>
      <c r="C33" s="154">
        <v>26510</v>
      </c>
      <c r="D33" s="287" t="s">
        <v>200</v>
      </c>
      <c r="E33" s="129">
        <f>SUM(E34:E43)</f>
        <v>10745236.789999999</v>
      </c>
      <c r="F33" s="129">
        <f>SUM(F34:F43)</f>
        <v>23918214.82</v>
      </c>
      <c r="G33" s="129">
        <f>SUM(G34:G43)</f>
        <v>23928419.82</v>
      </c>
      <c r="H33" s="151">
        <v>0</v>
      </c>
    </row>
    <row r="34" spans="1:8" ht="21.75" customHeight="1">
      <c r="A34" s="288" t="s">
        <v>508</v>
      </c>
      <c r="B34" s="208" t="s">
        <v>345</v>
      </c>
      <c r="C34" s="154">
        <v>26511</v>
      </c>
      <c r="D34" s="287" t="s">
        <v>200</v>
      </c>
      <c r="E34" s="129">
        <v>268478.24</v>
      </c>
      <c r="F34" s="129">
        <v>977200</v>
      </c>
      <c r="G34" s="129">
        <v>977200</v>
      </c>
      <c r="H34" s="151">
        <v>0</v>
      </c>
    </row>
    <row r="35" spans="1:8" ht="22.5" customHeight="1">
      <c r="A35" s="288" t="s">
        <v>509</v>
      </c>
      <c r="B35" s="208" t="s">
        <v>346</v>
      </c>
      <c r="C35" s="154">
        <v>26512</v>
      </c>
      <c r="D35" s="287" t="s">
        <v>200</v>
      </c>
      <c r="E35" s="129">
        <v>10000</v>
      </c>
      <c r="F35" s="129">
        <v>10000</v>
      </c>
      <c r="G35" s="129">
        <v>10000</v>
      </c>
      <c r="H35" s="151">
        <v>0</v>
      </c>
    </row>
    <row r="36" spans="1:8" ht="19.5" customHeight="1">
      <c r="A36" s="302" t="s">
        <v>510</v>
      </c>
      <c r="B36" s="208" t="s">
        <v>347</v>
      </c>
      <c r="C36" s="154">
        <v>26513</v>
      </c>
      <c r="D36" s="287" t="s">
        <v>200</v>
      </c>
      <c r="E36" s="129">
        <v>732559.07</v>
      </c>
      <c r="F36" s="129">
        <v>8170162.5700000003</v>
      </c>
      <c r="G36" s="129">
        <v>8170162.5700000003</v>
      </c>
      <c r="H36" s="151">
        <v>0</v>
      </c>
    </row>
    <row r="37" spans="1:8" ht="21.75" customHeight="1">
      <c r="A37" s="302" t="s">
        <v>511</v>
      </c>
      <c r="B37" s="208" t="s">
        <v>348</v>
      </c>
      <c r="C37" s="154">
        <v>26514</v>
      </c>
      <c r="D37" s="287" t="s">
        <v>200</v>
      </c>
      <c r="E37" s="129">
        <v>101500</v>
      </c>
      <c r="F37" s="129">
        <v>101500</v>
      </c>
      <c r="G37" s="129">
        <v>101500</v>
      </c>
      <c r="H37" s="151">
        <v>0</v>
      </c>
    </row>
    <row r="38" spans="1:8" ht="21.75" customHeight="1">
      <c r="A38" s="302" t="s">
        <v>512</v>
      </c>
      <c r="B38" s="208" t="s">
        <v>349</v>
      </c>
      <c r="C38" s="154">
        <v>26515</v>
      </c>
      <c r="D38" s="287" t="s">
        <v>200</v>
      </c>
      <c r="E38" s="129">
        <v>2208830.6</v>
      </c>
      <c r="F38" s="129">
        <v>2326532</v>
      </c>
      <c r="G38" s="129">
        <v>2326532</v>
      </c>
      <c r="H38" s="151">
        <v>0</v>
      </c>
    </row>
    <row r="39" spans="1:8" ht="21.75" customHeight="1">
      <c r="A39" s="302" t="s">
        <v>513</v>
      </c>
      <c r="B39" s="208" t="s">
        <v>350</v>
      </c>
      <c r="C39" s="154">
        <v>26516</v>
      </c>
      <c r="D39" s="287" t="s">
        <v>200</v>
      </c>
      <c r="E39" s="129">
        <v>1013200.94</v>
      </c>
      <c r="F39" s="129">
        <v>2078310</v>
      </c>
      <c r="G39" s="129">
        <v>2088515</v>
      </c>
      <c r="H39" s="151">
        <v>0</v>
      </c>
    </row>
    <row r="40" spans="1:8" s="202" customFormat="1" ht="18.75" customHeight="1">
      <c r="A40" s="303" t="s">
        <v>516</v>
      </c>
      <c r="B40" s="208" t="s">
        <v>352</v>
      </c>
      <c r="C40" s="154">
        <v>26517</v>
      </c>
      <c r="D40" s="287" t="s">
        <v>200</v>
      </c>
      <c r="E40" s="129">
        <v>181000</v>
      </c>
      <c r="F40" s="129">
        <v>181000</v>
      </c>
      <c r="G40" s="129">
        <v>181000</v>
      </c>
      <c r="H40" s="151">
        <v>0</v>
      </c>
    </row>
    <row r="41" spans="1:8" ht="19.5" customHeight="1">
      <c r="A41" s="302" t="s">
        <v>514</v>
      </c>
      <c r="B41" s="208" t="s">
        <v>351</v>
      </c>
      <c r="C41" s="154">
        <v>26518</v>
      </c>
      <c r="D41" s="287" t="s">
        <v>200</v>
      </c>
      <c r="E41" s="129">
        <v>170000</v>
      </c>
      <c r="F41" s="129">
        <v>170000</v>
      </c>
      <c r="G41" s="129">
        <v>170000</v>
      </c>
      <c r="H41" s="151">
        <v>0</v>
      </c>
    </row>
    <row r="42" spans="1:8" ht="25.5" customHeight="1">
      <c r="A42" s="302" t="s">
        <v>515</v>
      </c>
      <c r="B42" s="208" t="s">
        <v>353</v>
      </c>
      <c r="C42" s="154">
        <v>26519</v>
      </c>
      <c r="D42" s="287" t="s">
        <v>200</v>
      </c>
      <c r="E42" s="129">
        <v>6059667.9400000004</v>
      </c>
      <c r="F42" s="129">
        <v>9846155.4000000004</v>
      </c>
      <c r="G42" s="129">
        <v>9846155.4000000004</v>
      </c>
      <c r="H42" s="151">
        <v>0</v>
      </c>
    </row>
    <row r="43" spans="1:8" ht="22.5" customHeight="1">
      <c r="A43" s="302" t="s">
        <v>517</v>
      </c>
      <c r="B43" s="208" t="s">
        <v>353</v>
      </c>
      <c r="C43" s="154">
        <v>26520</v>
      </c>
      <c r="D43" s="287" t="s">
        <v>200</v>
      </c>
      <c r="E43" s="129">
        <v>0</v>
      </c>
      <c r="F43" s="129">
        <v>57354.85</v>
      </c>
      <c r="G43" s="129">
        <v>57354.85</v>
      </c>
      <c r="H43" s="151">
        <v>0</v>
      </c>
    </row>
    <row r="44" spans="1:8" ht="38.25" customHeight="1">
      <c r="A44" s="117" t="s">
        <v>297</v>
      </c>
      <c r="B44" s="178" t="s">
        <v>298</v>
      </c>
      <c r="C44" s="150">
        <v>26600</v>
      </c>
      <c r="D44" s="133" t="s">
        <v>200</v>
      </c>
      <c r="E44" s="17">
        <v>0</v>
      </c>
      <c r="F44" s="17">
        <v>0</v>
      </c>
      <c r="G44" s="17">
        <v>0</v>
      </c>
      <c r="H44" s="153">
        <v>0</v>
      </c>
    </row>
    <row r="45" spans="1:8" ht="27" customHeight="1">
      <c r="A45" s="117"/>
      <c r="B45" s="178" t="s">
        <v>295</v>
      </c>
      <c r="C45" s="150">
        <v>26610</v>
      </c>
      <c r="D45" s="133"/>
      <c r="E45" s="17">
        <v>0</v>
      </c>
      <c r="F45" s="17">
        <v>0</v>
      </c>
      <c r="G45" s="17">
        <v>0</v>
      </c>
      <c r="H45" s="153">
        <v>0</v>
      </c>
    </row>
    <row r="46" spans="1:8" ht="16.5" thickBot="1">
      <c r="A46" s="117"/>
      <c r="B46" s="179"/>
      <c r="C46" s="182"/>
      <c r="D46" s="183"/>
      <c r="E46" s="169">
        <v>0</v>
      </c>
      <c r="F46" s="169">
        <v>0</v>
      </c>
      <c r="G46" s="169">
        <v>0</v>
      </c>
      <c r="H46" s="170">
        <v>0</v>
      </c>
    </row>
    <row r="48" spans="1:8">
      <c r="A48" s="345" t="s">
        <v>299</v>
      </c>
      <c r="B48" s="345"/>
      <c r="C48" s="345"/>
      <c r="D48" s="345"/>
      <c r="E48" s="345"/>
      <c r="F48" s="345"/>
      <c r="G48" s="345"/>
      <c r="H48" s="345"/>
    </row>
    <row r="49" spans="1:8">
      <c r="A49" s="344" t="s">
        <v>300</v>
      </c>
      <c r="B49" s="344"/>
      <c r="C49" s="344"/>
      <c r="D49" s="344"/>
      <c r="E49" s="344"/>
      <c r="F49" s="344"/>
      <c r="G49" s="344"/>
      <c r="H49" s="344"/>
    </row>
    <row r="50" spans="1:8">
      <c r="A50" s="345" t="s">
        <v>304</v>
      </c>
      <c r="B50" s="345"/>
      <c r="C50" s="345"/>
      <c r="D50" s="345"/>
      <c r="E50" s="345"/>
      <c r="F50" s="345"/>
      <c r="G50" s="345"/>
      <c r="H50" s="108"/>
    </row>
    <row r="51" spans="1:8">
      <c r="A51" s="345" t="s">
        <v>305</v>
      </c>
      <c r="B51" s="345"/>
      <c r="C51" s="345"/>
      <c r="D51" s="345"/>
      <c r="E51" s="345"/>
      <c r="F51" s="345"/>
      <c r="G51" s="345"/>
      <c r="H51" s="108"/>
    </row>
    <row r="52" spans="1:8">
      <c r="A52" s="345" t="s">
        <v>301</v>
      </c>
      <c r="B52" s="345"/>
      <c r="C52" s="345"/>
      <c r="D52" s="345"/>
      <c r="E52" s="345"/>
      <c r="F52" s="345"/>
      <c r="G52" s="345"/>
      <c r="H52" s="108"/>
    </row>
    <row r="53" spans="1:8" ht="22.5">
      <c r="A53" s="346" t="s">
        <v>303</v>
      </c>
      <c r="B53" s="346"/>
      <c r="C53" s="346"/>
      <c r="D53" s="346"/>
      <c r="E53" s="346"/>
      <c r="F53" s="346"/>
      <c r="G53" s="346"/>
      <c r="H53" s="108"/>
    </row>
    <row r="54" spans="1:8">
      <c r="A54" s="344" t="s">
        <v>302</v>
      </c>
      <c r="B54" s="344"/>
      <c r="C54" s="344"/>
      <c r="D54" s="344"/>
      <c r="E54" s="344"/>
      <c r="F54" s="344"/>
      <c r="G54" s="344"/>
      <c r="H54" s="344"/>
    </row>
    <row r="55" spans="1:8">
      <c r="A55" s="184"/>
    </row>
  </sheetData>
  <mergeCells count="14">
    <mergeCell ref="B2:H2"/>
    <mergeCell ref="B3:H3"/>
    <mergeCell ref="B5:B6"/>
    <mergeCell ref="D5:D6"/>
    <mergeCell ref="C5:C6"/>
    <mergeCell ref="E5:H5"/>
    <mergeCell ref="A54:H54"/>
    <mergeCell ref="A49:H49"/>
    <mergeCell ref="A52:G52"/>
    <mergeCell ref="A53:G53"/>
    <mergeCell ref="A5:A6"/>
    <mergeCell ref="A48:H48"/>
    <mergeCell ref="A50:G50"/>
    <mergeCell ref="A51:G51"/>
  </mergeCells>
  <hyperlinks>
    <hyperlink ref="B17" r:id="rId1" display="http://mobileonline.garant.ru/document?id=70253464&amp;sub=0"/>
    <hyperlink ref="B19" r:id="rId2" display="http://mobileonline.garant.ru/document?id=12012604&amp;sub=78111"/>
    <hyperlink ref="B23" location="sub_151515" display="sub_151515"/>
    <hyperlink ref="B21" r:id="rId3" display="http://mobileonline.garant.ru/document?id=70253464&amp;sub=0"/>
    <hyperlink ref="B26" r:id="rId4" display="http://mobileonline.garant.ru/document?id=70253464&amp;sub=0"/>
    <hyperlink ref="B30" r:id="rId5" display="http://mobileonline.garant.ru/document?id=70253464&amp;sub=0"/>
    <hyperlink ref="A53" r:id="rId6" display="http://mobileonline.garant.ru/document?id=70253464&amp;sub=0"/>
    <hyperlink ref="B44" r:id="rId7" display="http://mobileonline.garant.ru/document?id=12088083&amp;sub=0"/>
  </hyperlinks>
  <printOptions horizontalCentered="1"/>
  <pageMargins left="0.39370078740157483" right="0.39370078740157483" top="0.78740157480314965" bottom="0.39370078740157483" header="0" footer="0"/>
  <pageSetup paperSize="9" scale="42" orientation="landscape" r:id="rId8"/>
</worksheet>
</file>

<file path=xl/worksheets/sheet4.xml><?xml version="1.0" encoding="utf-8"?>
<worksheet xmlns="http://schemas.openxmlformats.org/spreadsheetml/2006/main" xmlns:r="http://schemas.openxmlformats.org/officeDocument/2006/relationships">
  <dimension ref="A1:R83"/>
  <sheetViews>
    <sheetView zoomScale="70" zoomScaleNormal="70" workbookViewId="0">
      <selection activeCell="M63" sqref="M63"/>
    </sheetView>
  </sheetViews>
  <sheetFormatPr defaultRowHeight="15"/>
  <cols>
    <col min="1" max="1" width="13.140625" customWidth="1"/>
    <col min="2" max="2" width="39.5703125" customWidth="1"/>
    <col min="4" max="5" width="9.7109375" customWidth="1"/>
    <col min="6" max="6" width="10" customWidth="1"/>
    <col min="7" max="7" width="16.5703125" customWidth="1"/>
    <col min="8" max="8" width="13" customWidth="1"/>
    <col min="9" max="9" width="16.7109375" customWidth="1"/>
    <col min="10" max="10" width="14.85546875" bestFit="1" customWidth="1"/>
    <col min="11" max="11" width="18.85546875" customWidth="1"/>
    <col min="12" max="12" width="14.85546875" bestFit="1" customWidth="1"/>
    <col min="13" max="13" width="11.85546875" customWidth="1"/>
    <col min="14" max="14" width="15" customWidth="1"/>
    <col min="15" max="15" width="13.28515625" customWidth="1"/>
    <col min="16" max="16" width="22.28515625" hidden="1" customWidth="1"/>
    <col min="17" max="17" width="11.42578125" hidden="1" customWidth="1"/>
    <col min="18" max="18" width="0" hidden="1" customWidth="1"/>
    <col min="253" max="253" width="11.28515625" customWidth="1"/>
    <col min="254" max="254" width="12" customWidth="1"/>
    <col min="259" max="259" width="14.85546875" customWidth="1"/>
    <col min="261" max="261" width="14.42578125" customWidth="1"/>
    <col min="262" max="262" width="14.28515625" customWidth="1"/>
    <col min="263" max="263" width="17" customWidth="1"/>
    <col min="264" max="264" width="14.140625" customWidth="1"/>
    <col min="266" max="266" width="15" customWidth="1"/>
    <col min="267" max="267" width="13.28515625" customWidth="1"/>
    <col min="509" max="509" width="11.28515625" customWidth="1"/>
    <col min="510" max="510" width="12" customWidth="1"/>
    <col min="515" max="515" width="14.85546875" customWidth="1"/>
    <col min="517" max="517" width="14.42578125" customWidth="1"/>
    <col min="518" max="518" width="14.28515625" customWidth="1"/>
    <col min="519" max="519" width="17" customWidth="1"/>
    <col min="520" max="520" width="14.140625" customWidth="1"/>
    <col min="522" max="522" width="15" customWidth="1"/>
    <col min="523" max="523" width="13.28515625" customWidth="1"/>
    <col min="765" max="765" width="11.28515625" customWidth="1"/>
    <col min="766" max="766" width="12" customWidth="1"/>
    <col min="771" max="771" width="14.85546875" customWidth="1"/>
    <col min="773" max="773" width="14.42578125" customWidth="1"/>
    <col min="774" max="774" width="14.28515625" customWidth="1"/>
    <col min="775" max="775" width="17" customWidth="1"/>
    <col min="776" max="776" width="14.140625" customWidth="1"/>
    <col min="778" max="778" width="15" customWidth="1"/>
    <col min="779" max="779" width="13.28515625" customWidth="1"/>
    <col min="1021" max="1021" width="11.28515625" customWidth="1"/>
    <col min="1022" max="1022" width="12" customWidth="1"/>
    <col min="1027" max="1027" width="14.85546875" customWidth="1"/>
    <col min="1029" max="1029" width="14.42578125" customWidth="1"/>
    <col min="1030" max="1030" width="14.28515625" customWidth="1"/>
    <col min="1031" max="1031" width="17" customWidth="1"/>
    <col min="1032" max="1032" width="14.140625" customWidth="1"/>
    <col min="1034" max="1034" width="15" customWidth="1"/>
    <col min="1035" max="1035" width="13.28515625" customWidth="1"/>
    <col min="1277" max="1277" width="11.28515625" customWidth="1"/>
    <col min="1278" max="1278" width="12" customWidth="1"/>
    <col min="1283" max="1283" width="14.85546875" customWidth="1"/>
    <col min="1285" max="1285" width="14.42578125" customWidth="1"/>
    <col min="1286" max="1286" width="14.28515625" customWidth="1"/>
    <col min="1287" max="1287" width="17" customWidth="1"/>
    <col min="1288" max="1288" width="14.140625" customWidth="1"/>
    <col min="1290" max="1290" width="15" customWidth="1"/>
    <col min="1291" max="1291" width="13.28515625" customWidth="1"/>
    <col min="1533" max="1533" width="11.28515625" customWidth="1"/>
    <col min="1534" max="1534" width="12" customWidth="1"/>
    <col min="1539" max="1539" width="14.85546875" customWidth="1"/>
    <col min="1541" max="1541" width="14.42578125" customWidth="1"/>
    <col min="1542" max="1542" width="14.28515625" customWidth="1"/>
    <col min="1543" max="1543" width="17" customWidth="1"/>
    <col min="1544" max="1544" width="14.140625" customWidth="1"/>
    <col min="1546" max="1546" width="15" customWidth="1"/>
    <col min="1547" max="1547" width="13.28515625" customWidth="1"/>
    <col min="1789" max="1789" width="11.28515625" customWidth="1"/>
    <col min="1790" max="1790" width="12" customWidth="1"/>
    <col min="1795" max="1795" width="14.85546875" customWidth="1"/>
    <col min="1797" max="1797" width="14.42578125" customWidth="1"/>
    <col min="1798" max="1798" width="14.28515625" customWidth="1"/>
    <col min="1799" max="1799" width="17" customWidth="1"/>
    <col min="1800" max="1800" width="14.140625" customWidth="1"/>
    <col min="1802" max="1802" width="15" customWidth="1"/>
    <col min="1803" max="1803" width="13.28515625" customWidth="1"/>
    <col min="2045" max="2045" width="11.28515625" customWidth="1"/>
    <col min="2046" max="2046" width="12" customWidth="1"/>
    <col min="2051" max="2051" width="14.85546875" customWidth="1"/>
    <col min="2053" max="2053" width="14.42578125" customWidth="1"/>
    <col min="2054" max="2054" width="14.28515625" customWidth="1"/>
    <col min="2055" max="2055" width="17" customWidth="1"/>
    <col min="2056" max="2056" width="14.140625" customWidth="1"/>
    <col min="2058" max="2058" width="15" customWidth="1"/>
    <col min="2059" max="2059" width="13.28515625" customWidth="1"/>
    <col min="2301" max="2301" width="11.28515625" customWidth="1"/>
    <col min="2302" max="2302" width="12" customWidth="1"/>
    <col min="2307" max="2307" width="14.85546875" customWidth="1"/>
    <col min="2309" max="2309" width="14.42578125" customWidth="1"/>
    <col min="2310" max="2310" width="14.28515625" customWidth="1"/>
    <col min="2311" max="2311" width="17" customWidth="1"/>
    <col min="2312" max="2312" width="14.140625" customWidth="1"/>
    <col min="2314" max="2314" width="15" customWidth="1"/>
    <col min="2315" max="2315" width="13.28515625" customWidth="1"/>
    <col min="2557" max="2557" width="11.28515625" customWidth="1"/>
    <col min="2558" max="2558" width="12" customWidth="1"/>
    <col min="2563" max="2563" width="14.85546875" customWidth="1"/>
    <col min="2565" max="2565" width="14.42578125" customWidth="1"/>
    <col min="2566" max="2566" width="14.28515625" customWidth="1"/>
    <col min="2567" max="2567" width="17" customWidth="1"/>
    <col min="2568" max="2568" width="14.140625" customWidth="1"/>
    <col min="2570" max="2570" width="15" customWidth="1"/>
    <col min="2571" max="2571" width="13.28515625" customWidth="1"/>
    <col min="2813" max="2813" width="11.28515625" customWidth="1"/>
    <col min="2814" max="2814" width="12" customWidth="1"/>
    <col min="2819" max="2819" width="14.85546875" customWidth="1"/>
    <col min="2821" max="2821" width="14.42578125" customWidth="1"/>
    <col min="2822" max="2822" width="14.28515625" customWidth="1"/>
    <col min="2823" max="2823" width="17" customWidth="1"/>
    <col min="2824" max="2824" width="14.140625" customWidth="1"/>
    <col min="2826" max="2826" width="15" customWidth="1"/>
    <col min="2827" max="2827" width="13.28515625" customWidth="1"/>
    <col min="3069" max="3069" width="11.28515625" customWidth="1"/>
    <col min="3070" max="3070" width="12" customWidth="1"/>
    <col min="3075" max="3075" width="14.85546875" customWidth="1"/>
    <col min="3077" max="3077" width="14.42578125" customWidth="1"/>
    <col min="3078" max="3078" width="14.28515625" customWidth="1"/>
    <col min="3079" max="3079" width="17" customWidth="1"/>
    <col min="3080" max="3080" width="14.140625" customWidth="1"/>
    <col min="3082" max="3082" width="15" customWidth="1"/>
    <col min="3083" max="3083" width="13.28515625" customWidth="1"/>
    <col min="3325" max="3325" width="11.28515625" customWidth="1"/>
    <col min="3326" max="3326" width="12" customWidth="1"/>
    <col min="3331" max="3331" width="14.85546875" customWidth="1"/>
    <col min="3333" max="3333" width="14.42578125" customWidth="1"/>
    <col min="3334" max="3334" width="14.28515625" customWidth="1"/>
    <col min="3335" max="3335" width="17" customWidth="1"/>
    <col min="3336" max="3336" width="14.140625" customWidth="1"/>
    <col min="3338" max="3338" width="15" customWidth="1"/>
    <col min="3339" max="3339" width="13.28515625" customWidth="1"/>
    <col min="3581" max="3581" width="11.28515625" customWidth="1"/>
    <col min="3582" max="3582" width="12" customWidth="1"/>
    <col min="3587" max="3587" width="14.85546875" customWidth="1"/>
    <col min="3589" max="3589" width="14.42578125" customWidth="1"/>
    <col min="3590" max="3590" width="14.28515625" customWidth="1"/>
    <col min="3591" max="3591" width="17" customWidth="1"/>
    <col min="3592" max="3592" width="14.140625" customWidth="1"/>
    <col min="3594" max="3594" width="15" customWidth="1"/>
    <col min="3595" max="3595" width="13.28515625" customWidth="1"/>
    <col min="3837" max="3837" width="11.28515625" customWidth="1"/>
    <col min="3838" max="3838" width="12" customWidth="1"/>
    <col min="3843" max="3843" width="14.85546875" customWidth="1"/>
    <col min="3845" max="3845" width="14.42578125" customWidth="1"/>
    <col min="3846" max="3846" width="14.28515625" customWidth="1"/>
    <col min="3847" max="3847" width="17" customWidth="1"/>
    <col min="3848" max="3848" width="14.140625" customWidth="1"/>
    <col min="3850" max="3850" width="15" customWidth="1"/>
    <col min="3851" max="3851" width="13.28515625" customWidth="1"/>
    <col min="4093" max="4093" width="11.28515625" customWidth="1"/>
    <col min="4094" max="4094" width="12" customWidth="1"/>
    <col min="4099" max="4099" width="14.85546875" customWidth="1"/>
    <col min="4101" max="4101" width="14.42578125" customWidth="1"/>
    <col min="4102" max="4102" width="14.28515625" customWidth="1"/>
    <col min="4103" max="4103" width="17" customWidth="1"/>
    <col min="4104" max="4104" width="14.140625" customWidth="1"/>
    <col min="4106" max="4106" width="15" customWidth="1"/>
    <col min="4107" max="4107" width="13.28515625" customWidth="1"/>
    <col min="4349" max="4349" width="11.28515625" customWidth="1"/>
    <col min="4350" max="4350" width="12" customWidth="1"/>
    <col min="4355" max="4355" width="14.85546875" customWidth="1"/>
    <col min="4357" max="4357" width="14.42578125" customWidth="1"/>
    <col min="4358" max="4358" width="14.28515625" customWidth="1"/>
    <col min="4359" max="4359" width="17" customWidth="1"/>
    <col min="4360" max="4360" width="14.140625" customWidth="1"/>
    <col min="4362" max="4362" width="15" customWidth="1"/>
    <col min="4363" max="4363" width="13.28515625" customWidth="1"/>
    <col min="4605" max="4605" width="11.28515625" customWidth="1"/>
    <col min="4606" max="4606" width="12" customWidth="1"/>
    <col min="4611" max="4611" width="14.85546875" customWidth="1"/>
    <col min="4613" max="4613" width="14.42578125" customWidth="1"/>
    <col min="4614" max="4614" width="14.28515625" customWidth="1"/>
    <col min="4615" max="4615" width="17" customWidth="1"/>
    <col min="4616" max="4616" width="14.140625" customWidth="1"/>
    <col min="4618" max="4618" width="15" customWidth="1"/>
    <col min="4619" max="4619" width="13.28515625" customWidth="1"/>
    <col min="4861" max="4861" width="11.28515625" customWidth="1"/>
    <col min="4862" max="4862" width="12" customWidth="1"/>
    <col min="4867" max="4867" width="14.85546875" customWidth="1"/>
    <col min="4869" max="4869" width="14.42578125" customWidth="1"/>
    <col min="4870" max="4870" width="14.28515625" customWidth="1"/>
    <col min="4871" max="4871" width="17" customWidth="1"/>
    <col min="4872" max="4872" width="14.140625" customWidth="1"/>
    <col min="4874" max="4874" width="15" customWidth="1"/>
    <col min="4875" max="4875" width="13.28515625" customWidth="1"/>
    <col min="5117" max="5117" width="11.28515625" customWidth="1"/>
    <col min="5118" max="5118" width="12" customWidth="1"/>
    <col min="5123" max="5123" width="14.85546875" customWidth="1"/>
    <col min="5125" max="5125" width="14.42578125" customWidth="1"/>
    <col min="5126" max="5126" width="14.28515625" customWidth="1"/>
    <col min="5127" max="5127" width="17" customWidth="1"/>
    <col min="5128" max="5128" width="14.140625" customWidth="1"/>
    <col min="5130" max="5130" width="15" customWidth="1"/>
    <col min="5131" max="5131" width="13.28515625" customWidth="1"/>
    <col min="5373" max="5373" width="11.28515625" customWidth="1"/>
    <col min="5374" max="5374" width="12" customWidth="1"/>
    <col min="5379" max="5379" width="14.85546875" customWidth="1"/>
    <col min="5381" max="5381" width="14.42578125" customWidth="1"/>
    <col min="5382" max="5382" width="14.28515625" customWidth="1"/>
    <col min="5383" max="5383" width="17" customWidth="1"/>
    <col min="5384" max="5384" width="14.140625" customWidth="1"/>
    <col min="5386" max="5386" width="15" customWidth="1"/>
    <col min="5387" max="5387" width="13.28515625" customWidth="1"/>
    <col min="5629" max="5629" width="11.28515625" customWidth="1"/>
    <col min="5630" max="5630" width="12" customWidth="1"/>
    <col min="5635" max="5635" width="14.85546875" customWidth="1"/>
    <col min="5637" max="5637" width="14.42578125" customWidth="1"/>
    <col min="5638" max="5638" width="14.28515625" customWidth="1"/>
    <col min="5639" max="5639" width="17" customWidth="1"/>
    <col min="5640" max="5640" width="14.140625" customWidth="1"/>
    <col min="5642" max="5642" width="15" customWidth="1"/>
    <col min="5643" max="5643" width="13.28515625" customWidth="1"/>
    <col min="5885" max="5885" width="11.28515625" customWidth="1"/>
    <col min="5886" max="5886" width="12" customWidth="1"/>
    <col min="5891" max="5891" width="14.85546875" customWidth="1"/>
    <col min="5893" max="5893" width="14.42578125" customWidth="1"/>
    <col min="5894" max="5894" width="14.28515625" customWidth="1"/>
    <col min="5895" max="5895" width="17" customWidth="1"/>
    <col min="5896" max="5896" width="14.140625" customWidth="1"/>
    <col min="5898" max="5898" width="15" customWidth="1"/>
    <col min="5899" max="5899" width="13.28515625" customWidth="1"/>
    <col min="6141" max="6141" width="11.28515625" customWidth="1"/>
    <col min="6142" max="6142" width="12" customWidth="1"/>
    <col min="6147" max="6147" width="14.85546875" customWidth="1"/>
    <col min="6149" max="6149" width="14.42578125" customWidth="1"/>
    <col min="6150" max="6150" width="14.28515625" customWidth="1"/>
    <col min="6151" max="6151" width="17" customWidth="1"/>
    <col min="6152" max="6152" width="14.140625" customWidth="1"/>
    <col min="6154" max="6154" width="15" customWidth="1"/>
    <col min="6155" max="6155" width="13.28515625" customWidth="1"/>
    <col min="6397" max="6397" width="11.28515625" customWidth="1"/>
    <col min="6398" max="6398" width="12" customWidth="1"/>
    <col min="6403" max="6403" width="14.85546875" customWidth="1"/>
    <col min="6405" max="6405" width="14.42578125" customWidth="1"/>
    <col min="6406" max="6406" width="14.28515625" customWidth="1"/>
    <col min="6407" max="6407" width="17" customWidth="1"/>
    <col min="6408" max="6408" width="14.140625" customWidth="1"/>
    <col min="6410" max="6410" width="15" customWidth="1"/>
    <col min="6411" max="6411" width="13.28515625" customWidth="1"/>
    <col min="6653" max="6653" width="11.28515625" customWidth="1"/>
    <col min="6654" max="6654" width="12" customWidth="1"/>
    <col min="6659" max="6659" width="14.85546875" customWidth="1"/>
    <col min="6661" max="6661" width="14.42578125" customWidth="1"/>
    <col min="6662" max="6662" width="14.28515625" customWidth="1"/>
    <col min="6663" max="6663" width="17" customWidth="1"/>
    <col min="6664" max="6664" width="14.140625" customWidth="1"/>
    <col min="6666" max="6666" width="15" customWidth="1"/>
    <col min="6667" max="6667" width="13.28515625" customWidth="1"/>
    <col min="6909" max="6909" width="11.28515625" customWidth="1"/>
    <col min="6910" max="6910" width="12" customWidth="1"/>
    <col min="6915" max="6915" width="14.85546875" customWidth="1"/>
    <col min="6917" max="6917" width="14.42578125" customWidth="1"/>
    <col min="6918" max="6918" width="14.28515625" customWidth="1"/>
    <col min="6919" max="6919" width="17" customWidth="1"/>
    <col min="6920" max="6920" width="14.140625" customWidth="1"/>
    <col min="6922" max="6922" width="15" customWidth="1"/>
    <col min="6923" max="6923" width="13.28515625" customWidth="1"/>
    <col min="7165" max="7165" width="11.28515625" customWidth="1"/>
    <col min="7166" max="7166" width="12" customWidth="1"/>
    <col min="7171" max="7171" width="14.85546875" customWidth="1"/>
    <col min="7173" max="7173" width="14.42578125" customWidth="1"/>
    <col min="7174" max="7174" width="14.28515625" customWidth="1"/>
    <col min="7175" max="7175" width="17" customWidth="1"/>
    <col min="7176" max="7176" width="14.140625" customWidth="1"/>
    <col min="7178" max="7178" width="15" customWidth="1"/>
    <col min="7179" max="7179" width="13.28515625" customWidth="1"/>
    <col min="7421" max="7421" width="11.28515625" customWidth="1"/>
    <col min="7422" max="7422" width="12" customWidth="1"/>
    <col min="7427" max="7427" width="14.85546875" customWidth="1"/>
    <col min="7429" max="7429" width="14.42578125" customWidth="1"/>
    <col min="7430" max="7430" width="14.28515625" customWidth="1"/>
    <col min="7431" max="7431" width="17" customWidth="1"/>
    <col min="7432" max="7432" width="14.140625" customWidth="1"/>
    <col min="7434" max="7434" width="15" customWidth="1"/>
    <col min="7435" max="7435" width="13.28515625" customWidth="1"/>
    <col min="7677" max="7677" width="11.28515625" customWidth="1"/>
    <col min="7678" max="7678" width="12" customWidth="1"/>
    <col min="7683" max="7683" width="14.85546875" customWidth="1"/>
    <col min="7685" max="7685" width="14.42578125" customWidth="1"/>
    <col min="7686" max="7686" width="14.28515625" customWidth="1"/>
    <col min="7687" max="7687" width="17" customWidth="1"/>
    <col min="7688" max="7688" width="14.140625" customWidth="1"/>
    <col min="7690" max="7690" width="15" customWidth="1"/>
    <col min="7691" max="7691" width="13.28515625" customWidth="1"/>
    <col min="7933" max="7933" width="11.28515625" customWidth="1"/>
    <col min="7934" max="7934" width="12" customWidth="1"/>
    <col min="7939" max="7939" width="14.85546875" customWidth="1"/>
    <col min="7941" max="7941" width="14.42578125" customWidth="1"/>
    <col min="7942" max="7942" width="14.28515625" customWidth="1"/>
    <col min="7943" max="7943" width="17" customWidth="1"/>
    <col min="7944" max="7944" width="14.140625" customWidth="1"/>
    <col min="7946" max="7946" width="15" customWidth="1"/>
    <col min="7947" max="7947" width="13.28515625" customWidth="1"/>
    <col min="8189" max="8189" width="11.28515625" customWidth="1"/>
    <col min="8190" max="8190" width="12" customWidth="1"/>
    <col min="8195" max="8195" width="14.85546875" customWidth="1"/>
    <col min="8197" max="8197" width="14.42578125" customWidth="1"/>
    <col min="8198" max="8198" width="14.28515625" customWidth="1"/>
    <col min="8199" max="8199" width="17" customWidth="1"/>
    <col min="8200" max="8200" width="14.140625" customWidth="1"/>
    <col min="8202" max="8202" width="15" customWidth="1"/>
    <col min="8203" max="8203" width="13.28515625" customWidth="1"/>
    <col min="8445" max="8445" width="11.28515625" customWidth="1"/>
    <col min="8446" max="8446" width="12" customWidth="1"/>
    <col min="8451" max="8451" width="14.85546875" customWidth="1"/>
    <col min="8453" max="8453" width="14.42578125" customWidth="1"/>
    <col min="8454" max="8454" width="14.28515625" customWidth="1"/>
    <col min="8455" max="8455" width="17" customWidth="1"/>
    <col min="8456" max="8456" width="14.140625" customWidth="1"/>
    <col min="8458" max="8458" width="15" customWidth="1"/>
    <col min="8459" max="8459" width="13.28515625" customWidth="1"/>
    <col min="8701" max="8701" width="11.28515625" customWidth="1"/>
    <col min="8702" max="8702" width="12" customWidth="1"/>
    <col min="8707" max="8707" width="14.85546875" customWidth="1"/>
    <col min="8709" max="8709" width="14.42578125" customWidth="1"/>
    <col min="8710" max="8710" width="14.28515625" customWidth="1"/>
    <col min="8711" max="8711" width="17" customWidth="1"/>
    <col min="8712" max="8712" width="14.140625" customWidth="1"/>
    <col min="8714" max="8714" width="15" customWidth="1"/>
    <col min="8715" max="8715" width="13.28515625" customWidth="1"/>
    <col min="8957" max="8957" width="11.28515625" customWidth="1"/>
    <col min="8958" max="8958" width="12" customWidth="1"/>
    <col min="8963" max="8963" width="14.85546875" customWidth="1"/>
    <col min="8965" max="8965" width="14.42578125" customWidth="1"/>
    <col min="8966" max="8966" width="14.28515625" customWidth="1"/>
    <col min="8967" max="8967" width="17" customWidth="1"/>
    <col min="8968" max="8968" width="14.140625" customWidth="1"/>
    <col min="8970" max="8970" width="15" customWidth="1"/>
    <col min="8971" max="8971" width="13.28515625" customWidth="1"/>
    <col min="9213" max="9213" width="11.28515625" customWidth="1"/>
    <col min="9214" max="9214" width="12" customWidth="1"/>
    <col min="9219" max="9219" width="14.85546875" customWidth="1"/>
    <col min="9221" max="9221" width="14.42578125" customWidth="1"/>
    <col min="9222" max="9222" width="14.28515625" customWidth="1"/>
    <col min="9223" max="9223" width="17" customWidth="1"/>
    <col min="9224" max="9224" width="14.140625" customWidth="1"/>
    <col min="9226" max="9226" width="15" customWidth="1"/>
    <col min="9227" max="9227" width="13.28515625" customWidth="1"/>
    <col min="9469" max="9469" width="11.28515625" customWidth="1"/>
    <col min="9470" max="9470" width="12" customWidth="1"/>
    <col min="9475" max="9475" width="14.85546875" customWidth="1"/>
    <col min="9477" max="9477" width="14.42578125" customWidth="1"/>
    <col min="9478" max="9478" width="14.28515625" customWidth="1"/>
    <col min="9479" max="9479" width="17" customWidth="1"/>
    <col min="9480" max="9480" width="14.140625" customWidth="1"/>
    <col min="9482" max="9482" width="15" customWidth="1"/>
    <col min="9483" max="9483" width="13.28515625" customWidth="1"/>
    <col min="9725" max="9725" width="11.28515625" customWidth="1"/>
    <col min="9726" max="9726" width="12" customWidth="1"/>
    <col min="9731" max="9731" width="14.85546875" customWidth="1"/>
    <col min="9733" max="9733" width="14.42578125" customWidth="1"/>
    <col min="9734" max="9734" width="14.28515625" customWidth="1"/>
    <col min="9735" max="9735" width="17" customWidth="1"/>
    <col min="9736" max="9736" width="14.140625" customWidth="1"/>
    <col min="9738" max="9738" width="15" customWidth="1"/>
    <col min="9739" max="9739" width="13.28515625" customWidth="1"/>
    <col min="9981" max="9981" width="11.28515625" customWidth="1"/>
    <col min="9982" max="9982" width="12" customWidth="1"/>
    <col min="9987" max="9987" width="14.85546875" customWidth="1"/>
    <col min="9989" max="9989" width="14.42578125" customWidth="1"/>
    <col min="9990" max="9990" width="14.28515625" customWidth="1"/>
    <col min="9991" max="9991" width="17" customWidth="1"/>
    <col min="9992" max="9992" width="14.140625" customWidth="1"/>
    <col min="9994" max="9994" width="15" customWidth="1"/>
    <col min="9995" max="9995" width="13.28515625" customWidth="1"/>
    <col min="10237" max="10237" width="11.28515625" customWidth="1"/>
    <col min="10238" max="10238" width="12" customWidth="1"/>
    <col min="10243" max="10243" width="14.85546875" customWidth="1"/>
    <col min="10245" max="10245" width="14.42578125" customWidth="1"/>
    <col min="10246" max="10246" width="14.28515625" customWidth="1"/>
    <col min="10247" max="10247" width="17" customWidth="1"/>
    <col min="10248" max="10248" width="14.140625" customWidth="1"/>
    <col min="10250" max="10250" width="15" customWidth="1"/>
    <col min="10251" max="10251" width="13.28515625" customWidth="1"/>
    <col min="10493" max="10493" width="11.28515625" customWidth="1"/>
    <col min="10494" max="10494" width="12" customWidth="1"/>
    <col min="10499" max="10499" width="14.85546875" customWidth="1"/>
    <col min="10501" max="10501" width="14.42578125" customWidth="1"/>
    <col min="10502" max="10502" width="14.28515625" customWidth="1"/>
    <col min="10503" max="10503" width="17" customWidth="1"/>
    <col min="10504" max="10504" width="14.140625" customWidth="1"/>
    <col min="10506" max="10506" width="15" customWidth="1"/>
    <col min="10507" max="10507" width="13.28515625" customWidth="1"/>
    <col min="10749" max="10749" width="11.28515625" customWidth="1"/>
    <col min="10750" max="10750" width="12" customWidth="1"/>
    <col min="10755" max="10755" width="14.85546875" customWidth="1"/>
    <col min="10757" max="10757" width="14.42578125" customWidth="1"/>
    <col min="10758" max="10758" width="14.28515625" customWidth="1"/>
    <col min="10759" max="10759" width="17" customWidth="1"/>
    <col min="10760" max="10760" width="14.140625" customWidth="1"/>
    <col min="10762" max="10762" width="15" customWidth="1"/>
    <col min="10763" max="10763" width="13.28515625" customWidth="1"/>
    <col min="11005" max="11005" width="11.28515625" customWidth="1"/>
    <col min="11006" max="11006" width="12" customWidth="1"/>
    <col min="11011" max="11011" width="14.85546875" customWidth="1"/>
    <col min="11013" max="11013" width="14.42578125" customWidth="1"/>
    <col min="11014" max="11014" width="14.28515625" customWidth="1"/>
    <col min="11015" max="11015" width="17" customWidth="1"/>
    <col min="11016" max="11016" width="14.140625" customWidth="1"/>
    <col min="11018" max="11018" width="15" customWidth="1"/>
    <col min="11019" max="11019" width="13.28515625" customWidth="1"/>
    <col min="11261" max="11261" width="11.28515625" customWidth="1"/>
    <col min="11262" max="11262" width="12" customWidth="1"/>
    <col min="11267" max="11267" width="14.85546875" customWidth="1"/>
    <col min="11269" max="11269" width="14.42578125" customWidth="1"/>
    <col min="11270" max="11270" width="14.28515625" customWidth="1"/>
    <col min="11271" max="11271" width="17" customWidth="1"/>
    <col min="11272" max="11272" width="14.140625" customWidth="1"/>
    <col min="11274" max="11274" width="15" customWidth="1"/>
    <col min="11275" max="11275" width="13.28515625" customWidth="1"/>
    <col min="11517" max="11517" width="11.28515625" customWidth="1"/>
    <col min="11518" max="11518" width="12" customWidth="1"/>
    <col min="11523" max="11523" width="14.85546875" customWidth="1"/>
    <col min="11525" max="11525" width="14.42578125" customWidth="1"/>
    <col min="11526" max="11526" width="14.28515625" customWidth="1"/>
    <col min="11527" max="11527" width="17" customWidth="1"/>
    <col min="11528" max="11528" width="14.140625" customWidth="1"/>
    <col min="11530" max="11530" width="15" customWidth="1"/>
    <col min="11531" max="11531" width="13.28515625" customWidth="1"/>
    <col min="11773" max="11773" width="11.28515625" customWidth="1"/>
    <col min="11774" max="11774" width="12" customWidth="1"/>
    <col min="11779" max="11779" width="14.85546875" customWidth="1"/>
    <col min="11781" max="11781" width="14.42578125" customWidth="1"/>
    <col min="11782" max="11782" width="14.28515625" customWidth="1"/>
    <col min="11783" max="11783" width="17" customWidth="1"/>
    <col min="11784" max="11784" width="14.140625" customWidth="1"/>
    <col min="11786" max="11786" width="15" customWidth="1"/>
    <col min="11787" max="11787" width="13.28515625" customWidth="1"/>
    <col min="12029" max="12029" width="11.28515625" customWidth="1"/>
    <col min="12030" max="12030" width="12" customWidth="1"/>
    <col min="12035" max="12035" width="14.85546875" customWidth="1"/>
    <col min="12037" max="12037" width="14.42578125" customWidth="1"/>
    <col min="12038" max="12038" width="14.28515625" customWidth="1"/>
    <col min="12039" max="12039" width="17" customWidth="1"/>
    <col min="12040" max="12040" width="14.140625" customWidth="1"/>
    <col min="12042" max="12042" width="15" customWidth="1"/>
    <col min="12043" max="12043" width="13.28515625" customWidth="1"/>
    <col min="12285" max="12285" width="11.28515625" customWidth="1"/>
    <col min="12286" max="12286" width="12" customWidth="1"/>
    <col min="12291" max="12291" width="14.85546875" customWidth="1"/>
    <col min="12293" max="12293" width="14.42578125" customWidth="1"/>
    <col min="12294" max="12294" width="14.28515625" customWidth="1"/>
    <col min="12295" max="12295" width="17" customWidth="1"/>
    <col min="12296" max="12296" width="14.140625" customWidth="1"/>
    <col min="12298" max="12298" width="15" customWidth="1"/>
    <col min="12299" max="12299" width="13.28515625" customWidth="1"/>
    <col min="12541" max="12541" width="11.28515625" customWidth="1"/>
    <col min="12542" max="12542" width="12" customWidth="1"/>
    <col min="12547" max="12547" width="14.85546875" customWidth="1"/>
    <col min="12549" max="12549" width="14.42578125" customWidth="1"/>
    <col min="12550" max="12550" width="14.28515625" customWidth="1"/>
    <col min="12551" max="12551" width="17" customWidth="1"/>
    <col min="12552" max="12552" width="14.140625" customWidth="1"/>
    <col min="12554" max="12554" width="15" customWidth="1"/>
    <col min="12555" max="12555" width="13.28515625" customWidth="1"/>
    <col min="12797" max="12797" width="11.28515625" customWidth="1"/>
    <col min="12798" max="12798" width="12" customWidth="1"/>
    <col min="12803" max="12803" width="14.85546875" customWidth="1"/>
    <col min="12805" max="12805" width="14.42578125" customWidth="1"/>
    <col min="12806" max="12806" width="14.28515625" customWidth="1"/>
    <col min="12807" max="12807" width="17" customWidth="1"/>
    <col min="12808" max="12808" width="14.140625" customWidth="1"/>
    <col min="12810" max="12810" width="15" customWidth="1"/>
    <col min="12811" max="12811" width="13.28515625" customWidth="1"/>
    <col min="13053" max="13053" width="11.28515625" customWidth="1"/>
    <col min="13054" max="13054" width="12" customWidth="1"/>
    <col min="13059" max="13059" width="14.85546875" customWidth="1"/>
    <col min="13061" max="13061" width="14.42578125" customWidth="1"/>
    <col min="13062" max="13062" width="14.28515625" customWidth="1"/>
    <col min="13063" max="13063" width="17" customWidth="1"/>
    <col min="13064" max="13064" width="14.140625" customWidth="1"/>
    <col min="13066" max="13066" width="15" customWidth="1"/>
    <col min="13067" max="13067" width="13.28515625" customWidth="1"/>
    <col min="13309" max="13309" width="11.28515625" customWidth="1"/>
    <col min="13310" max="13310" width="12" customWidth="1"/>
    <col min="13315" max="13315" width="14.85546875" customWidth="1"/>
    <col min="13317" max="13317" width="14.42578125" customWidth="1"/>
    <col min="13318" max="13318" width="14.28515625" customWidth="1"/>
    <col min="13319" max="13319" width="17" customWidth="1"/>
    <col min="13320" max="13320" width="14.140625" customWidth="1"/>
    <col min="13322" max="13322" width="15" customWidth="1"/>
    <col min="13323" max="13323" width="13.28515625" customWidth="1"/>
    <col min="13565" max="13565" width="11.28515625" customWidth="1"/>
    <col min="13566" max="13566" width="12" customWidth="1"/>
    <col min="13571" max="13571" width="14.85546875" customWidth="1"/>
    <col min="13573" max="13573" width="14.42578125" customWidth="1"/>
    <col min="13574" max="13574" width="14.28515625" customWidth="1"/>
    <col min="13575" max="13575" width="17" customWidth="1"/>
    <col min="13576" max="13576" width="14.140625" customWidth="1"/>
    <col min="13578" max="13578" width="15" customWidth="1"/>
    <col min="13579" max="13579" width="13.28515625" customWidth="1"/>
    <col min="13821" max="13821" width="11.28515625" customWidth="1"/>
    <col min="13822" max="13822" width="12" customWidth="1"/>
    <col min="13827" max="13827" width="14.85546875" customWidth="1"/>
    <col min="13829" max="13829" width="14.42578125" customWidth="1"/>
    <col min="13830" max="13830" width="14.28515625" customWidth="1"/>
    <col min="13831" max="13831" width="17" customWidth="1"/>
    <col min="13832" max="13832" width="14.140625" customWidth="1"/>
    <col min="13834" max="13834" width="15" customWidth="1"/>
    <col min="13835" max="13835" width="13.28515625" customWidth="1"/>
    <col min="14077" max="14077" width="11.28515625" customWidth="1"/>
    <col min="14078" max="14078" width="12" customWidth="1"/>
    <col min="14083" max="14083" width="14.85546875" customWidth="1"/>
    <col min="14085" max="14085" width="14.42578125" customWidth="1"/>
    <col min="14086" max="14086" width="14.28515625" customWidth="1"/>
    <col min="14087" max="14087" width="17" customWidth="1"/>
    <col min="14088" max="14088" width="14.140625" customWidth="1"/>
    <col min="14090" max="14090" width="15" customWidth="1"/>
    <col min="14091" max="14091" width="13.28515625" customWidth="1"/>
    <col min="14333" max="14333" width="11.28515625" customWidth="1"/>
    <col min="14334" max="14334" width="12" customWidth="1"/>
    <col min="14339" max="14339" width="14.85546875" customWidth="1"/>
    <col min="14341" max="14341" width="14.42578125" customWidth="1"/>
    <col min="14342" max="14342" width="14.28515625" customWidth="1"/>
    <col min="14343" max="14343" width="17" customWidth="1"/>
    <col min="14344" max="14344" width="14.140625" customWidth="1"/>
    <col min="14346" max="14346" width="15" customWidth="1"/>
    <col min="14347" max="14347" width="13.28515625" customWidth="1"/>
    <col min="14589" max="14589" width="11.28515625" customWidth="1"/>
    <col min="14590" max="14590" width="12" customWidth="1"/>
    <col min="14595" max="14595" width="14.85546875" customWidth="1"/>
    <col min="14597" max="14597" width="14.42578125" customWidth="1"/>
    <col min="14598" max="14598" width="14.28515625" customWidth="1"/>
    <col min="14599" max="14599" width="17" customWidth="1"/>
    <col min="14600" max="14600" width="14.140625" customWidth="1"/>
    <col min="14602" max="14602" width="15" customWidth="1"/>
    <col min="14603" max="14603" width="13.28515625" customWidth="1"/>
    <col min="14845" max="14845" width="11.28515625" customWidth="1"/>
    <col min="14846" max="14846" width="12" customWidth="1"/>
    <col min="14851" max="14851" width="14.85546875" customWidth="1"/>
    <col min="14853" max="14853" width="14.42578125" customWidth="1"/>
    <col min="14854" max="14854" width="14.28515625" customWidth="1"/>
    <col min="14855" max="14855" width="17" customWidth="1"/>
    <col min="14856" max="14856" width="14.140625" customWidth="1"/>
    <col min="14858" max="14858" width="15" customWidth="1"/>
    <col min="14859" max="14859" width="13.28515625" customWidth="1"/>
    <col min="15101" max="15101" width="11.28515625" customWidth="1"/>
    <col min="15102" max="15102" width="12" customWidth="1"/>
    <col min="15107" max="15107" width="14.85546875" customWidth="1"/>
    <col min="15109" max="15109" width="14.42578125" customWidth="1"/>
    <col min="15110" max="15110" width="14.28515625" customWidth="1"/>
    <col min="15111" max="15111" width="17" customWidth="1"/>
    <col min="15112" max="15112" width="14.140625" customWidth="1"/>
    <col min="15114" max="15114" width="15" customWidth="1"/>
    <col min="15115" max="15115" width="13.28515625" customWidth="1"/>
    <col min="15357" max="15357" width="11.28515625" customWidth="1"/>
    <col min="15358" max="15358" width="12" customWidth="1"/>
    <col min="15363" max="15363" width="14.85546875" customWidth="1"/>
    <col min="15365" max="15365" width="14.42578125" customWidth="1"/>
    <col min="15366" max="15366" width="14.28515625" customWidth="1"/>
    <col min="15367" max="15367" width="17" customWidth="1"/>
    <col min="15368" max="15368" width="14.140625" customWidth="1"/>
    <col min="15370" max="15370" width="15" customWidth="1"/>
    <col min="15371" max="15371" width="13.28515625" customWidth="1"/>
    <col min="15613" max="15613" width="11.28515625" customWidth="1"/>
    <col min="15614" max="15614" width="12" customWidth="1"/>
    <col min="15619" max="15619" width="14.85546875" customWidth="1"/>
    <col min="15621" max="15621" width="14.42578125" customWidth="1"/>
    <col min="15622" max="15622" width="14.28515625" customWidth="1"/>
    <col min="15623" max="15623" width="17" customWidth="1"/>
    <col min="15624" max="15624" width="14.140625" customWidth="1"/>
    <col min="15626" max="15626" width="15" customWidth="1"/>
    <col min="15627" max="15627" width="13.28515625" customWidth="1"/>
    <col min="15869" max="15869" width="11.28515625" customWidth="1"/>
    <col min="15870" max="15870" width="12" customWidth="1"/>
    <col min="15875" max="15875" width="14.85546875" customWidth="1"/>
    <col min="15877" max="15877" width="14.42578125" customWidth="1"/>
    <col min="15878" max="15878" width="14.28515625" customWidth="1"/>
    <col min="15879" max="15879" width="17" customWidth="1"/>
    <col min="15880" max="15880" width="14.140625" customWidth="1"/>
    <col min="15882" max="15882" width="15" customWidth="1"/>
    <col min="15883" max="15883" width="13.28515625" customWidth="1"/>
    <col min="16125" max="16125" width="11.28515625" customWidth="1"/>
    <col min="16126" max="16126" width="12" customWidth="1"/>
    <col min="16131" max="16131" width="14.85546875" customWidth="1"/>
    <col min="16133" max="16133" width="14.42578125" customWidth="1"/>
    <col min="16134" max="16134" width="14.28515625" customWidth="1"/>
    <col min="16135" max="16135" width="17" customWidth="1"/>
    <col min="16136" max="16136" width="14.140625" customWidth="1"/>
    <col min="16138" max="16138" width="15" customWidth="1"/>
    <col min="16139" max="16139" width="13.28515625" customWidth="1"/>
  </cols>
  <sheetData>
    <row r="1" spans="1:18" ht="18.75">
      <c r="A1" s="18"/>
      <c r="B1" s="18"/>
      <c r="C1" s="18"/>
      <c r="D1" s="18"/>
      <c r="E1" s="18"/>
      <c r="F1" s="18"/>
      <c r="G1" s="18"/>
      <c r="H1" s="18"/>
      <c r="I1" s="18"/>
      <c r="J1" s="18"/>
      <c r="K1" s="18"/>
      <c r="L1" s="18"/>
      <c r="M1" s="18"/>
      <c r="N1" s="11"/>
      <c r="P1" s="19"/>
    </row>
    <row r="2" spans="1:18" ht="15.75">
      <c r="A2" s="352" t="s">
        <v>306</v>
      </c>
      <c r="B2" s="352"/>
      <c r="C2" s="352"/>
      <c r="D2" s="352"/>
      <c r="E2" s="352"/>
      <c r="F2" s="352"/>
      <c r="G2" s="352"/>
      <c r="H2" s="352"/>
      <c r="I2" s="352"/>
      <c r="J2" s="352"/>
      <c r="K2" s="352"/>
      <c r="L2" s="352"/>
      <c r="M2" s="352"/>
      <c r="N2" s="352"/>
      <c r="O2" s="352"/>
    </row>
    <row r="3" spans="1:18" ht="15.75">
      <c r="A3" s="28"/>
      <c r="B3" s="28"/>
      <c r="C3" s="28"/>
      <c r="D3" s="28"/>
      <c r="E3" s="28"/>
      <c r="F3" s="28"/>
      <c r="G3" s="28"/>
      <c r="H3" s="45"/>
      <c r="K3" s="28"/>
      <c r="L3" s="28"/>
      <c r="M3" s="28"/>
      <c r="N3" s="28"/>
      <c r="O3" s="28"/>
    </row>
    <row r="4" spans="1:18" ht="35.25" customHeight="1">
      <c r="A4" s="353" t="s">
        <v>152</v>
      </c>
      <c r="B4" s="353" t="s">
        <v>157</v>
      </c>
      <c r="C4" s="354" t="s">
        <v>307</v>
      </c>
      <c r="D4" s="354"/>
      <c r="E4" s="354"/>
      <c r="F4" s="354"/>
      <c r="G4" s="354" t="s">
        <v>308</v>
      </c>
      <c r="H4" s="354"/>
      <c r="I4" s="354"/>
      <c r="J4" s="354"/>
      <c r="K4" s="355" t="s">
        <v>309</v>
      </c>
      <c r="L4" s="354" t="s">
        <v>322</v>
      </c>
      <c r="M4" s="354"/>
      <c r="N4" s="354"/>
      <c r="O4" s="354"/>
      <c r="P4" t="s">
        <v>127</v>
      </c>
    </row>
    <row r="5" spans="1:18" ht="18.75" customHeight="1">
      <c r="A5" s="353"/>
      <c r="B5" s="353"/>
      <c r="C5" s="357" t="s">
        <v>10</v>
      </c>
      <c r="D5" s="359" t="s">
        <v>8</v>
      </c>
      <c r="E5" s="360"/>
      <c r="F5" s="360"/>
      <c r="G5" s="357" t="s">
        <v>10</v>
      </c>
      <c r="H5" s="359" t="s">
        <v>8</v>
      </c>
      <c r="I5" s="360"/>
      <c r="J5" s="360"/>
      <c r="K5" s="356"/>
      <c r="L5" s="357" t="s">
        <v>10</v>
      </c>
      <c r="M5" s="359" t="s">
        <v>8</v>
      </c>
      <c r="N5" s="360"/>
      <c r="O5" s="360"/>
    </row>
    <row r="6" spans="1:18" ht="38.25" customHeight="1">
      <c r="A6" s="353"/>
      <c r="B6" s="353"/>
      <c r="C6" s="358"/>
      <c r="D6" s="21" t="s">
        <v>67</v>
      </c>
      <c r="E6" s="21" t="s">
        <v>68</v>
      </c>
      <c r="F6" s="33" t="s">
        <v>69</v>
      </c>
      <c r="G6" s="361"/>
      <c r="H6" s="21" t="s">
        <v>67</v>
      </c>
      <c r="I6" s="21" t="s">
        <v>68</v>
      </c>
      <c r="J6" s="33" t="s">
        <v>69</v>
      </c>
      <c r="K6" s="356"/>
      <c r="L6" s="361"/>
      <c r="M6" s="21" t="s">
        <v>67</v>
      </c>
      <c r="N6" s="21" t="s">
        <v>68</v>
      </c>
      <c r="O6" s="33" t="s">
        <v>69</v>
      </c>
    </row>
    <row r="7" spans="1:18">
      <c r="A7" s="77">
        <v>1</v>
      </c>
      <c r="B7" s="77">
        <v>2</v>
      </c>
      <c r="C7" s="37">
        <v>3</v>
      </c>
      <c r="D7" s="37">
        <v>4</v>
      </c>
      <c r="E7" s="37">
        <v>5</v>
      </c>
      <c r="F7" s="76">
        <v>6</v>
      </c>
      <c r="G7" s="37">
        <v>7</v>
      </c>
      <c r="H7" s="37">
        <v>8</v>
      </c>
      <c r="I7" s="76">
        <v>9</v>
      </c>
      <c r="J7" s="76">
        <v>10</v>
      </c>
      <c r="K7" s="80">
        <v>11</v>
      </c>
      <c r="L7" s="76">
        <v>12</v>
      </c>
      <c r="M7" s="76">
        <v>13</v>
      </c>
      <c r="N7" s="76">
        <v>14</v>
      </c>
      <c r="O7" s="76">
        <v>15</v>
      </c>
    </row>
    <row r="8" spans="1:18">
      <c r="A8" s="351" t="s">
        <v>142</v>
      </c>
      <c r="B8" s="34" t="s">
        <v>70</v>
      </c>
      <c r="C8" s="36">
        <f>D8+E8+F8</f>
        <v>1</v>
      </c>
      <c r="D8" s="35"/>
      <c r="E8" s="24">
        <v>1</v>
      </c>
      <c r="F8" s="24"/>
      <c r="G8" s="27">
        <f>H8+I8+J8</f>
        <v>1008810</v>
      </c>
      <c r="H8" s="23"/>
      <c r="I8" s="25">
        <v>1008810</v>
      </c>
      <c r="J8" s="25"/>
      <c r="K8" s="283"/>
      <c r="L8" s="26">
        <f t="shared" ref="L8:L12" si="0">M8+N8+O8</f>
        <v>304660.62</v>
      </c>
      <c r="M8" s="25"/>
      <c r="N8" s="25">
        <v>304660.62</v>
      </c>
      <c r="O8" s="25"/>
      <c r="P8" s="59">
        <f>G8/C8/12</f>
        <v>84067.5</v>
      </c>
      <c r="Q8" s="56">
        <f>N8+O8</f>
        <v>304660.62</v>
      </c>
    </row>
    <row r="9" spans="1:18">
      <c r="A9" s="351"/>
      <c r="B9" s="34" t="s">
        <v>153</v>
      </c>
      <c r="C9" s="36">
        <f t="shared" ref="C9:C68" si="1">D9+E9+F9</f>
        <v>0</v>
      </c>
      <c r="D9" s="35"/>
      <c r="E9" s="24"/>
      <c r="F9" s="24"/>
      <c r="G9" s="27">
        <f t="shared" ref="G9:G69" si="2">H9+I9+J9</f>
        <v>310840</v>
      </c>
      <c r="H9" s="23"/>
      <c r="I9" s="25">
        <v>310840</v>
      </c>
      <c r="J9" s="25"/>
      <c r="K9" s="283">
        <v>16710</v>
      </c>
      <c r="L9" s="26">
        <f t="shared" si="0"/>
        <v>93873.68</v>
      </c>
      <c r="M9" s="25"/>
      <c r="N9" s="25">
        <v>93873.68</v>
      </c>
      <c r="O9" s="25"/>
      <c r="P9" s="59" t="e">
        <f>G9/C9/12</f>
        <v>#DIV/0!</v>
      </c>
      <c r="Q9" s="56">
        <f>N9+O9</f>
        <v>93873.68</v>
      </c>
    </row>
    <row r="10" spans="1:18">
      <c r="A10" s="351"/>
      <c r="B10" s="34" t="s">
        <v>72</v>
      </c>
      <c r="C10" s="36">
        <f t="shared" si="1"/>
        <v>8</v>
      </c>
      <c r="D10" s="35"/>
      <c r="E10" s="24">
        <v>8</v>
      </c>
      <c r="F10" s="24"/>
      <c r="G10" s="27">
        <f t="shared" si="2"/>
        <v>2856360</v>
      </c>
      <c r="H10" s="23"/>
      <c r="I10" s="25">
        <v>2840300</v>
      </c>
      <c r="J10" s="25">
        <v>16060</v>
      </c>
      <c r="K10" s="283">
        <v>167100</v>
      </c>
      <c r="L10" s="26">
        <f t="shared" si="0"/>
        <v>862620.72</v>
      </c>
      <c r="M10" s="25"/>
      <c r="N10" s="25">
        <v>857770.6</v>
      </c>
      <c r="O10" s="25">
        <v>4850.12</v>
      </c>
      <c r="P10" s="59">
        <f t="shared" ref="P10:P11" si="3">G10/C10/12</f>
        <v>29753.75</v>
      </c>
      <c r="Q10" s="56">
        <f t="shared" ref="Q10:Q12" si="4">N10+O10</f>
        <v>862620.72</v>
      </c>
    </row>
    <row r="11" spans="1:18">
      <c r="A11" s="351"/>
      <c r="B11" s="34" t="s">
        <v>73</v>
      </c>
      <c r="C11" s="36">
        <f t="shared" si="1"/>
        <v>0</v>
      </c>
      <c r="D11" s="35"/>
      <c r="E11" s="24"/>
      <c r="F11" s="24"/>
      <c r="G11" s="27">
        <f t="shared" si="2"/>
        <v>0</v>
      </c>
      <c r="H11" s="23"/>
      <c r="I11" s="25"/>
      <c r="J11" s="25"/>
      <c r="K11" s="283"/>
      <c r="L11" s="26">
        <f t="shared" si="0"/>
        <v>0</v>
      </c>
      <c r="M11" s="25"/>
      <c r="N11" s="25"/>
      <c r="O11" s="25"/>
      <c r="P11" s="59" t="e">
        <f t="shared" si="3"/>
        <v>#DIV/0!</v>
      </c>
      <c r="Q11" s="56">
        <f t="shared" si="4"/>
        <v>0</v>
      </c>
    </row>
    <row r="12" spans="1:18">
      <c r="A12" s="351"/>
      <c r="B12" s="34" t="s">
        <v>151</v>
      </c>
      <c r="C12" s="36">
        <f t="shared" si="1"/>
        <v>6.5</v>
      </c>
      <c r="D12" s="35"/>
      <c r="E12" s="24">
        <v>6.5</v>
      </c>
      <c r="F12" s="24"/>
      <c r="G12" s="27">
        <f t="shared" si="2"/>
        <v>940905</v>
      </c>
      <c r="H12" s="23"/>
      <c r="I12" s="25">
        <v>936905</v>
      </c>
      <c r="J12" s="25">
        <v>4000</v>
      </c>
      <c r="K12" s="283"/>
      <c r="L12" s="26">
        <f t="shared" si="0"/>
        <v>284153.31</v>
      </c>
      <c r="M12" s="25"/>
      <c r="N12" s="25">
        <v>282945.31</v>
      </c>
      <c r="O12" s="25">
        <v>1208</v>
      </c>
      <c r="Q12" s="56">
        <f t="shared" si="4"/>
        <v>284153.31</v>
      </c>
    </row>
    <row r="13" spans="1:18">
      <c r="A13" s="362" t="s">
        <v>74</v>
      </c>
      <c r="B13" s="362"/>
      <c r="C13" s="36">
        <f t="shared" si="1"/>
        <v>15.5</v>
      </c>
      <c r="D13" s="36">
        <f>SUM(D8:D12)</f>
        <v>0</v>
      </c>
      <c r="E13" s="36">
        <f>SUM(E8:E12)</f>
        <v>15.5</v>
      </c>
      <c r="F13" s="36">
        <f>SUM(F8:F12)</f>
        <v>0</v>
      </c>
      <c r="G13" s="27">
        <f t="shared" si="2"/>
        <v>5116915</v>
      </c>
      <c r="H13" s="27">
        <f>SUM(H8:H12)</f>
        <v>0</v>
      </c>
      <c r="I13" s="26">
        <f t="shared" ref="I13:R13" si="5">SUM(I8:I12)</f>
        <v>5096855</v>
      </c>
      <c r="J13" s="26">
        <f t="shared" si="5"/>
        <v>20060</v>
      </c>
      <c r="K13" s="284">
        <f t="shared" si="5"/>
        <v>183810</v>
      </c>
      <c r="L13" s="26">
        <f t="shared" ref="L13:L69" si="6">M13+N13+O13</f>
        <v>1545308.33</v>
      </c>
      <c r="M13" s="26">
        <f t="shared" si="5"/>
        <v>0</v>
      </c>
      <c r="N13" s="26">
        <f t="shared" si="5"/>
        <v>1539250.21</v>
      </c>
      <c r="O13" s="27">
        <f t="shared" si="5"/>
        <v>6058.12</v>
      </c>
      <c r="P13" s="27" t="e">
        <f t="shared" si="5"/>
        <v>#DIV/0!</v>
      </c>
      <c r="Q13" s="27">
        <f t="shared" si="5"/>
        <v>1545308.33</v>
      </c>
      <c r="R13" s="27">
        <f t="shared" si="5"/>
        <v>0</v>
      </c>
    </row>
    <row r="14" spans="1:18">
      <c r="A14" s="351" t="s">
        <v>143</v>
      </c>
      <c r="B14" s="34" t="s">
        <v>70</v>
      </c>
      <c r="C14" s="36">
        <f t="shared" si="1"/>
        <v>17</v>
      </c>
      <c r="D14" s="35"/>
      <c r="E14" s="35">
        <v>17</v>
      </c>
      <c r="F14" s="24"/>
      <c r="G14" s="27">
        <f t="shared" si="2"/>
        <v>11380990</v>
      </c>
      <c r="H14" s="23"/>
      <c r="I14" s="25">
        <v>11211590</v>
      </c>
      <c r="J14" s="25">
        <v>169400</v>
      </c>
      <c r="K14" s="283">
        <v>50350</v>
      </c>
      <c r="L14" s="26">
        <f t="shared" si="6"/>
        <v>3437058.98</v>
      </c>
      <c r="M14" s="25"/>
      <c r="N14" s="25">
        <v>3385900.18</v>
      </c>
      <c r="O14" s="25">
        <v>51158.8</v>
      </c>
      <c r="Q14" s="56">
        <f>N14+O14</f>
        <v>3437058.98</v>
      </c>
    </row>
    <row r="15" spans="1:18">
      <c r="A15" s="351"/>
      <c r="B15" s="34" t="s">
        <v>153</v>
      </c>
      <c r="C15" s="36">
        <f t="shared" si="1"/>
        <v>70.8</v>
      </c>
      <c r="D15" s="35">
        <v>1.3</v>
      </c>
      <c r="E15" s="35">
        <v>69.5</v>
      </c>
      <c r="F15" s="24"/>
      <c r="G15" s="27">
        <f t="shared" si="2"/>
        <v>50154437.149999999</v>
      </c>
      <c r="H15" s="23">
        <v>1441865</v>
      </c>
      <c r="I15" s="25">
        <v>46829572.149999999</v>
      </c>
      <c r="J15" s="25">
        <v>1883000</v>
      </c>
      <c r="K15" s="283">
        <v>548010</v>
      </c>
      <c r="L15" s="26">
        <f t="shared" si="6"/>
        <v>15146640.02</v>
      </c>
      <c r="M15" s="25">
        <v>435443.23</v>
      </c>
      <c r="N15" s="25">
        <v>14142530.789999999</v>
      </c>
      <c r="O15" s="25">
        <v>568666</v>
      </c>
      <c r="P15" s="59">
        <f>G15/C15/12</f>
        <v>59033.000411958572</v>
      </c>
      <c r="Q15" s="56">
        <f t="shared" ref="Q15:Q18" si="7">N15+O15</f>
        <v>14711196.789999999</v>
      </c>
    </row>
    <row r="16" spans="1:18">
      <c r="A16" s="351"/>
      <c r="B16" s="34" t="s">
        <v>72</v>
      </c>
      <c r="C16" s="36">
        <f t="shared" si="1"/>
        <v>133.4</v>
      </c>
      <c r="D16" s="35">
        <v>1</v>
      </c>
      <c r="E16" s="35">
        <v>131.4</v>
      </c>
      <c r="F16" s="35">
        <v>1</v>
      </c>
      <c r="G16" s="27">
        <f t="shared" si="2"/>
        <v>44530931</v>
      </c>
      <c r="H16" s="23">
        <v>563270</v>
      </c>
      <c r="I16" s="25">
        <v>41941336</v>
      </c>
      <c r="J16" s="25">
        <v>2026325</v>
      </c>
      <c r="K16" s="283">
        <v>2311997</v>
      </c>
      <c r="L16" s="26">
        <f t="shared" si="6"/>
        <v>13448341.16</v>
      </c>
      <c r="M16" s="25">
        <v>170107.54</v>
      </c>
      <c r="N16" s="25">
        <v>12666283.470000001</v>
      </c>
      <c r="O16" s="25">
        <v>611950.15</v>
      </c>
      <c r="P16" s="59">
        <f t="shared" ref="P16:P17" si="8">G16/C16/12</f>
        <v>27817.922913543225</v>
      </c>
      <c r="Q16" s="56">
        <f t="shared" si="7"/>
        <v>13278233.620000001</v>
      </c>
    </row>
    <row r="17" spans="1:17">
      <c r="A17" s="351"/>
      <c r="B17" s="34" t="s">
        <v>73</v>
      </c>
      <c r="C17" s="36">
        <f t="shared" si="1"/>
        <v>0</v>
      </c>
      <c r="D17" s="35"/>
      <c r="E17" s="35"/>
      <c r="F17" s="35"/>
      <c r="G17" s="27">
        <f t="shared" si="2"/>
        <v>0</v>
      </c>
      <c r="H17" s="23"/>
      <c r="I17" s="25"/>
      <c r="J17" s="25"/>
      <c r="K17" s="81"/>
      <c r="L17" s="26">
        <f t="shared" si="6"/>
        <v>0</v>
      </c>
      <c r="M17" s="25"/>
      <c r="N17" s="25"/>
      <c r="O17" s="25"/>
      <c r="P17" s="59" t="e">
        <f t="shared" si="8"/>
        <v>#DIV/0!</v>
      </c>
      <c r="Q17" s="56">
        <f t="shared" si="7"/>
        <v>0</v>
      </c>
    </row>
    <row r="18" spans="1:17">
      <c r="A18" s="351"/>
      <c r="B18" s="34" t="s">
        <v>151</v>
      </c>
      <c r="C18" s="36">
        <f t="shared" si="1"/>
        <v>96</v>
      </c>
      <c r="D18" s="35"/>
      <c r="E18" s="35">
        <v>96</v>
      </c>
      <c r="F18" s="35"/>
      <c r="G18" s="27">
        <f t="shared" si="2"/>
        <v>19003382.989999998</v>
      </c>
      <c r="H18" s="23"/>
      <c r="I18" s="25">
        <v>18523982.989999998</v>
      </c>
      <c r="J18" s="25">
        <v>479400</v>
      </c>
      <c r="K18" s="81"/>
      <c r="L18" s="26">
        <f t="shared" si="6"/>
        <v>5739021.6600000001</v>
      </c>
      <c r="M18" s="25"/>
      <c r="N18" s="25">
        <v>5594242.8600000003</v>
      </c>
      <c r="O18" s="25">
        <v>144778.79999999999</v>
      </c>
      <c r="P18" s="20"/>
      <c r="Q18" s="56">
        <f t="shared" si="7"/>
        <v>5739021.6600000001</v>
      </c>
    </row>
    <row r="19" spans="1:17">
      <c r="A19" s="362" t="s">
        <v>74</v>
      </c>
      <c r="B19" s="362"/>
      <c r="C19" s="36">
        <f t="shared" si="1"/>
        <v>317.2</v>
      </c>
      <c r="D19" s="36">
        <f>SUM(D14:D18)</f>
        <v>2.2999999999999998</v>
      </c>
      <c r="E19" s="36">
        <f>SUM(E14:E18)</f>
        <v>313.89999999999998</v>
      </c>
      <c r="F19" s="36">
        <f>SUM(F14:F18)</f>
        <v>1</v>
      </c>
      <c r="G19" s="27">
        <f t="shared" si="2"/>
        <v>125069741.14</v>
      </c>
      <c r="H19" s="27">
        <f>SUM(H14:H18)</f>
        <v>2005135</v>
      </c>
      <c r="I19" s="27">
        <f t="shared" ref="I19:O19" si="9">SUM(I14:I18)</f>
        <v>118506481.14</v>
      </c>
      <c r="J19" s="27">
        <f t="shared" si="9"/>
        <v>4558125</v>
      </c>
      <c r="K19" s="82">
        <f t="shared" si="9"/>
        <v>2910357</v>
      </c>
      <c r="L19" s="26">
        <f t="shared" si="6"/>
        <v>37771061.82</v>
      </c>
      <c r="M19" s="27">
        <f t="shared" si="9"/>
        <v>605550.77</v>
      </c>
      <c r="N19" s="27">
        <f t="shared" si="9"/>
        <v>35788957.299999997</v>
      </c>
      <c r="O19" s="27">
        <f t="shared" si="9"/>
        <v>1376553.7500000002</v>
      </c>
      <c r="P19" s="20"/>
    </row>
    <row r="20" spans="1:17" ht="15" customHeight="1">
      <c r="A20" s="351" t="s">
        <v>144</v>
      </c>
      <c r="B20" s="34" t="s">
        <v>70</v>
      </c>
      <c r="C20" s="36">
        <f t="shared" si="1"/>
        <v>0</v>
      </c>
      <c r="D20" s="35"/>
      <c r="E20" s="35"/>
      <c r="F20" s="24"/>
      <c r="G20" s="27">
        <f t="shared" si="2"/>
        <v>0</v>
      </c>
      <c r="H20" s="23"/>
      <c r="I20" s="25"/>
      <c r="J20" s="25"/>
      <c r="K20" s="81"/>
      <c r="L20" s="26">
        <f t="shared" si="6"/>
        <v>0</v>
      </c>
      <c r="M20" s="25"/>
      <c r="N20" s="25"/>
      <c r="O20" s="25"/>
      <c r="P20" s="20"/>
      <c r="Q20" s="56">
        <f>N20+O20</f>
        <v>0</v>
      </c>
    </row>
    <row r="21" spans="1:17">
      <c r="A21" s="351"/>
      <c r="B21" s="34" t="s">
        <v>153</v>
      </c>
      <c r="C21" s="36">
        <f t="shared" si="1"/>
        <v>2.5</v>
      </c>
      <c r="D21" s="35"/>
      <c r="E21" s="35">
        <v>2.5</v>
      </c>
      <c r="F21" s="24"/>
      <c r="G21" s="27">
        <f t="shared" si="2"/>
        <v>1484100</v>
      </c>
      <c r="H21" s="23"/>
      <c r="I21" s="25">
        <v>1452100</v>
      </c>
      <c r="J21" s="25">
        <v>32000</v>
      </c>
      <c r="K21" s="81">
        <v>27850</v>
      </c>
      <c r="L21" s="26">
        <f t="shared" si="6"/>
        <v>448198.2</v>
      </c>
      <c r="M21" s="25"/>
      <c r="N21" s="25">
        <v>438534.2</v>
      </c>
      <c r="O21" s="25">
        <v>9664</v>
      </c>
      <c r="P21" s="59">
        <f>G21/C21/12</f>
        <v>49470</v>
      </c>
      <c r="Q21" s="56">
        <f t="shared" ref="Q21:Q24" si="10">N21+O21</f>
        <v>448198.2</v>
      </c>
    </row>
    <row r="22" spans="1:17">
      <c r="A22" s="351"/>
      <c r="B22" s="34" t="s">
        <v>72</v>
      </c>
      <c r="C22" s="36">
        <f t="shared" si="1"/>
        <v>9</v>
      </c>
      <c r="D22" s="35"/>
      <c r="E22" s="35">
        <v>9</v>
      </c>
      <c r="F22" s="35"/>
      <c r="G22" s="27">
        <f t="shared" si="2"/>
        <v>2393665</v>
      </c>
      <c r="H22" s="23"/>
      <c r="I22" s="25">
        <v>2293150</v>
      </c>
      <c r="J22" s="25">
        <v>100515</v>
      </c>
      <c r="K22" s="81">
        <v>100000</v>
      </c>
      <c r="L22" s="26">
        <f t="shared" si="6"/>
        <v>722886.83000000007</v>
      </c>
      <c r="M22" s="25"/>
      <c r="N22" s="25">
        <v>692531.3</v>
      </c>
      <c r="O22" s="25">
        <v>30355.53</v>
      </c>
      <c r="P22" s="20"/>
      <c r="Q22" s="56">
        <f t="shared" si="10"/>
        <v>722886.83000000007</v>
      </c>
    </row>
    <row r="23" spans="1:17">
      <c r="A23" s="351"/>
      <c r="B23" s="34" t="s">
        <v>73</v>
      </c>
      <c r="C23" s="36">
        <f t="shared" si="1"/>
        <v>0</v>
      </c>
      <c r="D23" s="35"/>
      <c r="E23" s="35"/>
      <c r="F23" s="35"/>
      <c r="G23" s="27">
        <f t="shared" si="2"/>
        <v>0</v>
      </c>
      <c r="H23" s="23"/>
      <c r="I23" s="23"/>
      <c r="J23" s="23"/>
      <c r="K23" s="81"/>
      <c r="L23" s="26">
        <f t="shared" si="6"/>
        <v>0</v>
      </c>
      <c r="M23" s="25"/>
      <c r="N23" s="25"/>
      <c r="O23" s="25"/>
      <c r="P23" s="20"/>
      <c r="Q23" s="56">
        <f t="shared" si="10"/>
        <v>0</v>
      </c>
    </row>
    <row r="24" spans="1:17">
      <c r="A24" s="351"/>
      <c r="B24" s="34" t="s">
        <v>151</v>
      </c>
      <c r="C24" s="36">
        <f t="shared" si="1"/>
        <v>4.5</v>
      </c>
      <c r="D24" s="35"/>
      <c r="E24" s="35">
        <v>4.5</v>
      </c>
      <c r="F24" s="35"/>
      <c r="G24" s="27">
        <f t="shared" si="2"/>
        <v>843500</v>
      </c>
      <c r="H24" s="23"/>
      <c r="I24" s="23">
        <v>838500</v>
      </c>
      <c r="J24" s="23">
        <v>5000</v>
      </c>
      <c r="K24" s="81"/>
      <c r="L24" s="26">
        <f t="shared" si="6"/>
        <v>254737</v>
      </c>
      <c r="M24" s="25"/>
      <c r="N24" s="25">
        <v>253227</v>
      </c>
      <c r="O24" s="25">
        <v>1510</v>
      </c>
      <c r="P24" s="20"/>
      <c r="Q24" s="56">
        <f t="shared" si="10"/>
        <v>254737</v>
      </c>
    </row>
    <row r="25" spans="1:17">
      <c r="A25" s="362" t="s">
        <v>74</v>
      </c>
      <c r="B25" s="362"/>
      <c r="C25" s="36">
        <f t="shared" si="1"/>
        <v>16</v>
      </c>
      <c r="D25" s="36">
        <f>SUM(D20:D24)</f>
        <v>0</v>
      </c>
      <c r="E25" s="36">
        <f>SUM(E20:E24)</f>
        <v>16</v>
      </c>
      <c r="F25" s="36">
        <f>SUM(F20:F24)</f>
        <v>0</v>
      </c>
      <c r="G25" s="27">
        <f t="shared" si="2"/>
        <v>4721265</v>
      </c>
      <c r="H25" s="27">
        <f>SUM(H20:H24)</f>
        <v>0</v>
      </c>
      <c r="I25" s="27">
        <f t="shared" ref="I25" si="11">SUM(I20:I24)</f>
        <v>4583750</v>
      </c>
      <c r="J25" s="27">
        <f t="shared" ref="J25" si="12">SUM(J20:J24)</f>
        <v>137515</v>
      </c>
      <c r="K25" s="82">
        <f t="shared" ref="K25" si="13">SUM(K20:K24)</f>
        <v>127850</v>
      </c>
      <c r="L25" s="26">
        <f t="shared" si="6"/>
        <v>1425822.03</v>
      </c>
      <c r="M25" s="27">
        <f t="shared" ref="M25" si="14">SUM(M20:M24)</f>
        <v>0</v>
      </c>
      <c r="N25" s="27">
        <f t="shared" ref="N25" si="15">SUM(N20:N24)</f>
        <v>1384292.5</v>
      </c>
      <c r="O25" s="27">
        <f t="shared" ref="O25" si="16">SUM(O20:O24)</f>
        <v>41529.53</v>
      </c>
      <c r="P25" s="20"/>
    </row>
    <row r="26" spans="1:17" ht="15" customHeight="1">
      <c r="A26" s="351" t="s">
        <v>145</v>
      </c>
      <c r="B26" s="34" t="s">
        <v>70</v>
      </c>
      <c r="C26" s="36">
        <f t="shared" si="1"/>
        <v>0</v>
      </c>
      <c r="D26" s="35"/>
      <c r="E26" s="35"/>
      <c r="F26" s="24"/>
      <c r="G26" s="27">
        <f t="shared" si="2"/>
        <v>0</v>
      </c>
      <c r="H26" s="23"/>
      <c r="I26" s="25"/>
      <c r="J26" s="25"/>
      <c r="K26" s="81"/>
      <c r="L26" s="26">
        <f t="shared" si="6"/>
        <v>0</v>
      </c>
      <c r="M26" s="25"/>
      <c r="N26" s="25"/>
      <c r="O26" s="25"/>
      <c r="P26" s="20"/>
      <c r="Q26" s="56">
        <f>N26+O26</f>
        <v>0</v>
      </c>
    </row>
    <row r="27" spans="1:17">
      <c r="A27" s="351"/>
      <c r="B27" s="34" t="s">
        <v>153</v>
      </c>
      <c r="C27" s="36">
        <f t="shared" si="1"/>
        <v>0</v>
      </c>
      <c r="D27" s="35"/>
      <c r="E27" s="35"/>
      <c r="F27" s="24"/>
      <c r="G27" s="27">
        <f t="shared" si="2"/>
        <v>0</v>
      </c>
      <c r="H27" s="23"/>
      <c r="I27" s="25"/>
      <c r="J27" s="25"/>
      <c r="K27" s="81"/>
      <c r="L27" s="26">
        <f t="shared" si="6"/>
        <v>0</v>
      </c>
      <c r="M27" s="25"/>
      <c r="N27" s="25"/>
      <c r="O27" s="25"/>
      <c r="P27" s="59" t="e">
        <f>G27/C27/12</f>
        <v>#DIV/0!</v>
      </c>
      <c r="Q27" s="56">
        <f t="shared" ref="Q27:Q30" si="17">N27+O27</f>
        <v>0</v>
      </c>
    </row>
    <row r="28" spans="1:17">
      <c r="A28" s="351"/>
      <c r="B28" s="34" t="s">
        <v>72</v>
      </c>
      <c r="C28" s="36">
        <f t="shared" si="1"/>
        <v>30.1</v>
      </c>
      <c r="D28" s="35"/>
      <c r="E28" s="35">
        <v>30.1</v>
      </c>
      <c r="F28" s="35"/>
      <c r="G28" s="27">
        <f t="shared" si="2"/>
        <v>11776850</v>
      </c>
      <c r="H28" s="23"/>
      <c r="I28" s="25">
        <v>11250150</v>
      </c>
      <c r="J28" s="25">
        <v>526700</v>
      </c>
      <c r="K28" s="81">
        <v>345340</v>
      </c>
      <c r="L28" s="26">
        <f t="shared" si="6"/>
        <v>3556608.6999999997</v>
      </c>
      <c r="M28" s="25"/>
      <c r="N28" s="25">
        <v>3397545.3</v>
      </c>
      <c r="O28" s="25">
        <v>159063.4</v>
      </c>
      <c r="P28" s="20"/>
      <c r="Q28" s="56">
        <f t="shared" si="17"/>
        <v>3556608.6999999997</v>
      </c>
    </row>
    <row r="29" spans="1:17">
      <c r="A29" s="351"/>
      <c r="B29" s="34" t="s">
        <v>73</v>
      </c>
      <c r="C29" s="36">
        <f t="shared" si="1"/>
        <v>0</v>
      </c>
      <c r="D29" s="35"/>
      <c r="E29" s="35"/>
      <c r="F29" s="35"/>
      <c r="G29" s="27">
        <f t="shared" si="2"/>
        <v>0</v>
      </c>
      <c r="H29" s="23"/>
      <c r="I29" s="23"/>
      <c r="J29" s="23"/>
      <c r="K29" s="81"/>
      <c r="L29" s="26">
        <f t="shared" si="6"/>
        <v>0</v>
      </c>
      <c r="M29" s="25"/>
      <c r="N29" s="25"/>
      <c r="O29" s="25"/>
      <c r="P29" s="20"/>
      <c r="Q29" s="56">
        <f t="shared" si="17"/>
        <v>0</v>
      </c>
    </row>
    <row r="30" spans="1:17">
      <c r="A30" s="351"/>
      <c r="B30" s="34" t="s">
        <v>151</v>
      </c>
      <c r="C30" s="36">
        <f t="shared" si="1"/>
        <v>21.5</v>
      </c>
      <c r="D30" s="35"/>
      <c r="E30" s="35">
        <v>21.5</v>
      </c>
      <c r="F30" s="35"/>
      <c r="G30" s="27">
        <f t="shared" si="2"/>
        <v>5293100</v>
      </c>
      <c r="H30" s="23"/>
      <c r="I30" s="23">
        <v>5280100</v>
      </c>
      <c r="J30" s="23">
        <v>13000</v>
      </c>
      <c r="K30" s="81"/>
      <c r="L30" s="26">
        <f t="shared" si="6"/>
        <v>1598516.2</v>
      </c>
      <c r="M30" s="25"/>
      <c r="N30" s="25">
        <v>1594590.2</v>
      </c>
      <c r="O30" s="25">
        <v>3926</v>
      </c>
      <c r="P30" s="20"/>
      <c r="Q30" s="56">
        <f t="shared" si="17"/>
        <v>1598516.2</v>
      </c>
    </row>
    <row r="31" spans="1:17">
      <c r="A31" s="362" t="s">
        <v>74</v>
      </c>
      <c r="B31" s="362"/>
      <c r="C31" s="36">
        <f t="shared" si="1"/>
        <v>51.6</v>
      </c>
      <c r="D31" s="36">
        <f>SUM(D26:D30)</f>
        <v>0</v>
      </c>
      <c r="E31" s="36">
        <f>SUM(E26:E30)</f>
        <v>51.6</v>
      </c>
      <c r="F31" s="36">
        <f>SUM(F26:F30)</f>
        <v>0</v>
      </c>
      <c r="G31" s="27">
        <f t="shared" si="2"/>
        <v>17069950</v>
      </c>
      <c r="H31" s="27">
        <f>SUM(H26:H30)</f>
        <v>0</v>
      </c>
      <c r="I31" s="27">
        <f t="shared" ref="I31:O31" si="18">SUM(I26:I30)</f>
        <v>16530250</v>
      </c>
      <c r="J31" s="27">
        <f t="shared" si="18"/>
        <v>539700</v>
      </c>
      <c r="K31" s="82">
        <f t="shared" si="18"/>
        <v>345340</v>
      </c>
      <c r="L31" s="26">
        <f t="shared" si="6"/>
        <v>5155124.9000000004</v>
      </c>
      <c r="M31" s="27">
        <f t="shared" si="18"/>
        <v>0</v>
      </c>
      <c r="N31" s="27">
        <f t="shared" si="18"/>
        <v>4992135.5</v>
      </c>
      <c r="O31" s="27">
        <f t="shared" si="18"/>
        <v>162989.4</v>
      </c>
      <c r="P31" s="20"/>
    </row>
    <row r="32" spans="1:17" ht="15" hidden="1" customHeight="1">
      <c r="A32" s="364" t="s">
        <v>146</v>
      </c>
      <c r="B32" s="34" t="s">
        <v>70</v>
      </c>
      <c r="C32" s="36">
        <f t="shared" si="1"/>
        <v>0</v>
      </c>
      <c r="D32" s="35"/>
      <c r="E32" s="35"/>
      <c r="F32" s="24"/>
      <c r="G32" s="27">
        <f t="shared" si="2"/>
        <v>0</v>
      </c>
      <c r="H32" s="23"/>
      <c r="I32" s="25"/>
      <c r="J32" s="25"/>
      <c r="K32" s="81"/>
      <c r="L32" s="26">
        <f t="shared" si="6"/>
        <v>0</v>
      </c>
      <c r="M32" s="25"/>
      <c r="N32" s="25"/>
      <c r="O32" s="25"/>
      <c r="P32" s="20"/>
      <c r="Q32" s="56">
        <f>N32+O32</f>
        <v>0</v>
      </c>
    </row>
    <row r="33" spans="1:17" hidden="1">
      <c r="A33" s="365"/>
      <c r="B33" s="34" t="s">
        <v>153</v>
      </c>
      <c r="C33" s="36">
        <f t="shared" si="1"/>
        <v>0</v>
      </c>
      <c r="D33" s="35"/>
      <c r="E33" s="35"/>
      <c r="F33" s="24"/>
      <c r="G33" s="27">
        <f t="shared" si="2"/>
        <v>0</v>
      </c>
      <c r="H33" s="23"/>
      <c r="I33" s="25"/>
      <c r="J33" s="25"/>
      <c r="K33" s="81"/>
      <c r="L33" s="26">
        <f t="shared" si="6"/>
        <v>0</v>
      </c>
      <c r="M33" s="25"/>
      <c r="N33" s="25"/>
      <c r="O33" s="25"/>
      <c r="P33" s="59" t="e">
        <f>G33/C33/12</f>
        <v>#DIV/0!</v>
      </c>
      <c r="Q33" s="56">
        <f t="shared" ref="Q33:Q36" si="19">N33+O33</f>
        <v>0</v>
      </c>
    </row>
    <row r="34" spans="1:17" hidden="1">
      <c r="A34" s="365"/>
      <c r="B34" s="34" t="s">
        <v>72</v>
      </c>
      <c r="C34" s="36">
        <f t="shared" si="1"/>
        <v>0</v>
      </c>
      <c r="D34" s="35"/>
      <c r="E34" s="35"/>
      <c r="F34" s="35"/>
      <c r="G34" s="27">
        <f t="shared" si="2"/>
        <v>0</v>
      </c>
      <c r="H34" s="23"/>
      <c r="I34" s="25"/>
      <c r="J34" s="25"/>
      <c r="K34" s="81"/>
      <c r="L34" s="26">
        <f t="shared" si="6"/>
        <v>0</v>
      </c>
      <c r="M34" s="25"/>
      <c r="N34" s="25"/>
      <c r="O34" s="25"/>
      <c r="P34" s="20"/>
      <c r="Q34" s="56">
        <f t="shared" si="19"/>
        <v>0</v>
      </c>
    </row>
    <row r="35" spans="1:17" hidden="1">
      <c r="A35" s="365"/>
      <c r="B35" s="34" t="s">
        <v>73</v>
      </c>
      <c r="C35" s="36">
        <f t="shared" si="1"/>
        <v>0</v>
      </c>
      <c r="D35" s="35"/>
      <c r="E35" s="35"/>
      <c r="F35" s="35"/>
      <c r="G35" s="27">
        <f t="shared" si="2"/>
        <v>0</v>
      </c>
      <c r="H35" s="23"/>
      <c r="I35" s="23"/>
      <c r="J35" s="23"/>
      <c r="K35" s="81"/>
      <c r="L35" s="26">
        <f t="shared" si="6"/>
        <v>0</v>
      </c>
      <c r="M35" s="25"/>
      <c r="N35" s="25"/>
      <c r="O35" s="25"/>
      <c r="P35" s="20"/>
      <c r="Q35" s="56">
        <f t="shared" si="19"/>
        <v>0</v>
      </c>
    </row>
    <row r="36" spans="1:17" hidden="1">
      <c r="A36" s="366"/>
      <c r="B36" s="34" t="s">
        <v>151</v>
      </c>
      <c r="C36" s="36">
        <f t="shared" si="1"/>
        <v>0</v>
      </c>
      <c r="D36" s="35"/>
      <c r="E36" s="35"/>
      <c r="F36" s="35"/>
      <c r="G36" s="27">
        <f t="shared" si="2"/>
        <v>0</v>
      </c>
      <c r="H36" s="23"/>
      <c r="I36" s="23"/>
      <c r="J36" s="23"/>
      <c r="K36" s="81"/>
      <c r="L36" s="26">
        <f t="shared" si="6"/>
        <v>0</v>
      </c>
      <c r="M36" s="25"/>
      <c r="N36" s="25"/>
      <c r="O36" s="25"/>
      <c r="P36" s="20"/>
      <c r="Q36" s="56">
        <f t="shared" si="19"/>
        <v>0</v>
      </c>
    </row>
    <row r="37" spans="1:17" ht="15" hidden="1" customHeight="1">
      <c r="A37" s="367" t="s">
        <v>74</v>
      </c>
      <c r="B37" s="368"/>
      <c r="C37" s="36">
        <f t="shared" si="1"/>
        <v>0</v>
      </c>
      <c r="D37" s="36">
        <f>SUM(D32:D36)</f>
        <v>0</v>
      </c>
      <c r="E37" s="36">
        <f>SUM(E32:E36)</f>
        <v>0</v>
      </c>
      <c r="F37" s="36">
        <f>SUM(F32:F36)</f>
        <v>0</v>
      </c>
      <c r="G37" s="27">
        <f t="shared" si="2"/>
        <v>0</v>
      </c>
      <c r="H37" s="27">
        <f>SUM(H32:H36)</f>
        <v>0</v>
      </c>
      <c r="I37" s="27">
        <f t="shared" ref="I37" si="20">SUM(I32:I36)</f>
        <v>0</v>
      </c>
      <c r="J37" s="27">
        <f t="shared" ref="J37" si="21">SUM(J32:J36)</f>
        <v>0</v>
      </c>
      <c r="K37" s="82">
        <f t="shared" ref="K37" si="22">SUM(K32:K36)</f>
        <v>0</v>
      </c>
      <c r="L37" s="26">
        <f t="shared" si="6"/>
        <v>0</v>
      </c>
      <c r="M37" s="27">
        <f t="shared" ref="M37" si="23">SUM(M32:M36)</f>
        <v>0</v>
      </c>
      <c r="N37" s="27">
        <f t="shared" ref="N37" si="24">SUM(N32:N36)</f>
        <v>0</v>
      </c>
      <c r="O37" s="27">
        <f t="shared" ref="O37" si="25">SUM(O32:O36)</f>
        <v>0</v>
      </c>
      <c r="P37" s="20"/>
    </row>
    <row r="38" spans="1:17" ht="15" hidden="1" customHeight="1">
      <c r="A38" s="364" t="s">
        <v>147</v>
      </c>
      <c r="B38" s="34" t="s">
        <v>70</v>
      </c>
      <c r="C38" s="36">
        <f t="shared" si="1"/>
        <v>0</v>
      </c>
      <c r="D38" s="35"/>
      <c r="E38" s="35"/>
      <c r="F38" s="24"/>
      <c r="G38" s="27">
        <f t="shared" si="2"/>
        <v>0</v>
      </c>
      <c r="H38" s="23"/>
      <c r="I38" s="25"/>
      <c r="J38" s="25"/>
      <c r="K38" s="81"/>
      <c r="L38" s="26">
        <f t="shared" si="6"/>
        <v>0</v>
      </c>
      <c r="M38" s="25"/>
      <c r="N38" s="25"/>
      <c r="O38" s="25"/>
      <c r="P38" s="20"/>
      <c r="Q38" s="56">
        <f>N38+O38</f>
        <v>0</v>
      </c>
    </row>
    <row r="39" spans="1:17" hidden="1">
      <c r="A39" s="365"/>
      <c r="B39" s="34" t="s">
        <v>153</v>
      </c>
      <c r="C39" s="36">
        <f t="shared" si="1"/>
        <v>0</v>
      </c>
      <c r="D39" s="35"/>
      <c r="E39" s="35"/>
      <c r="F39" s="24"/>
      <c r="G39" s="27">
        <f t="shared" si="2"/>
        <v>0</v>
      </c>
      <c r="H39" s="23"/>
      <c r="I39" s="25"/>
      <c r="J39" s="25"/>
      <c r="K39" s="81"/>
      <c r="L39" s="26">
        <f t="shared" si="6"/>
        <v>0</v>
      </c>
      <c r="M39" s="25"/>
      <c r="N39" s="25"/>
      <c r="O39" s="25"/>
      <c r="P39" s="59" t="e">
        <f>G39/C39/12</f>
        <v>#DIV/0!</v>
      </c>
      <c r="Q39" s="56">
        <f t="shared" ref="Q39:Q42" si="26">N39+O39</f>
        <v>0</v>
      </c>
    </row>
    <row r="40" spans="1:17" hidden="1">
      <c r="A40" s="365"/>
      <c r="B40" s="34" t="s">
        <v>72</v>
      </c>
      <c r="C40" s="36">
        <f t="shared" si="1"/>
        <v>0</v>
      </c>
      <c r="D40" s="35"/>
      <c r="E40" s="35"/>
      <c r="F40" s="35"/>
      <c r="G40" s="27">
        <f t="shared" si="2"/>
        <v>0</v>
      </c>
      <c r="H40" s="23"/>
      <c r="I40" s="25"/>
      <c r="J40" s="25"/>
      <c r="K40" s="81"/>
      <c r="L40" s="26">
        <f t="shared" si="6"/>
        <v>0</v>
      </c>
      <c r="M40" s="25"/>
      <c r="N40" s="25"/>
      <c r="O40" s="25"/>
      <c r="P40" s="20"/>
      <c r="Q40" s="56">
        <f t="shared" si="26"/>
        <v>0</v>
      </c>
    </row>
    <row r="41" spans="1:17" hidden="1">
      <c r="A41" s="365"/>
      <c r="B41" s="34" t="s">
        <v>73</v>
      </c>
      <c r="C41" s="36">
        <f t="shared" si="1"/>
        <v>0</v>
      </c>
      <c r="D41" s="35"/>
      <c r="E41" s="35"/>
      <c r="F41" s="35"/>
      <c r="G41" s="27">
        <f t="shared" si="2"/>
        <v>0</v>
      </c>
      <c r="H41" s="23"/>
      <c r="I41" s="23"/>
      <c r="J41" s="23"/>
      <c r="K41" s="81"/>
      <c r="L41" s="26">
        <f t="shared" si="6"/>
        <v>0</v>
      </c>
      <c r="M41" s="25"/>
      <c r="N41" s="25"/>
      <c r="O41" s="25"/>
      <c r="P41" s="20"/>
      <c r="Q41" s="56">
        <f t="shared" si="26"/>
        <v>0</v>
      </c>
    </row>
    <row r="42" spans="1:17" hidden="1">
      <c r="A42" s="366"/>
      <c r="B42" s="34" t="s">
        <v>151</v>
      </c>
      <c r="C42" s="36">
        <f t="shared" si="1"/>
        <v>0</v>
      </c>
      <c r="D42" s="35"/>
      <c r="E42" s="35"/>
      <c r="F42" s="35"/>
      <c r="G42" s="27">
        <f t="shared" si="2"/>
        <v>0</v>
      </c>
      <c r="H42" s="23"/>
      <c r="I42" s="23"/>
      <c r="J42" s="23"/>
      <c r="K42" s="81"/>
      <c r="L42" s="26">
        <f t="shared" si="6"/>
        <v>0</v>
      </c>
      <c r="M42" s="25"/>
      <c r="N42" s="25"/>
      <c r="O42" s="25"/>
      <c r="P42" s="20"/>
      <c r="Q42" s="56">
        <f t="shared" si="26"/>
        <v>0</v>
      </c>
    </row>
    <row r="43" spans="1:17" ht="15" hidden="1" customHeight="1">
      <c r="A43" s="367" t="s">
        <v>74</v>
      </c>
      <c r="B43" s="368"/>
      <c r="C43" s="36">
        <f t="shared" si="1"/>
        <v>0</v>
      </c>
      <c r="D43" s="36">
        <f>SUM(D38:D42)</f>
        <v>0</v>
      </c>
      <c r="E43" s="36">
        <f>SUM(E38:E42)</f>
        <v>0</v>
      </c>
      <c r="F43" s="36">
        <f>SUM(F38:F42)</f>
        <v>0</v>
      </c>
      <c r="G43" s="27">
        <f t="shared" si="2"/>
        <v>0</v>
      </c>
      <c r="H43" s="27">
        <f>SUM(H38:H42)</f>
        <v>0</v>
      </c>
      <c r="I43" s="27">
        <f t="shared" ref="I43:O43" si="27">SUM(I38:I42)</f>
        <v>0</v>
      </c>
      <c r="J43" s="27">
        <f t="shared" si="27"/>
        <v>0</v>
      </c>
      <c r="K43" s="82">
        <f t="shared" si="27"/>
        <v>0</v>
      </c>
      <c r="L43" s="26">
        <f t="shared" si="6"/>
        <v>0</v>
      </c>
      <c r="M43" s="27">
        <f t="shared" si="27"/>
        <v>0</v>
      </c>
      <c r="N43" s="27">
        <f t="shared" si="27"/>
        <v>0</v>
      </c>
      <c r="O43" s="27">
        <f t="shared" si="27"/>
        <v>0</v>
      </c>
      <c r="P43" s="20"/>
    </row>
    <row r="44" spans="1:17" ht="15" hidden="1" customHeight="1">
      <c r="A44" s="364" t="s">
        <v>148</v>
      </c>
      <c r="B44" s="34" t="s">
        <v>70</v>
      </c>
      <c r="C44" s="36">
        <f t="shared" si="1"/>
        <v>0</v>
      </c>
      <c r="D44" s="35"/>
      <c r="E44" s="35"/>
      <c r="F44" s="24"/>
      <c r="G44" s="27">
        <f t="shared" si="2"/>
        <v>0</v>
      </c>
      <c r="H44" s="23"/>
      <c r="I44" s="25"/>
      <c r="J44" s="25"/>
      <c r="K44" s="81"/>
      <c r="L44" s="26">
        <f t="shared" si="6"/>
        <v>0</v>
      </c>
      <c r="M44" s="25"/>
      <c r="N44" s="25"/>
      <c r="O44" s="25"/>
      <c r="P44" s="20"/>
      <c r="Q44" s="56">
        <f>N44+O44</f>
        <v>0</v>
      </c>
    </row>
    <row r="45" spans="1:17" hidden="1">
      <c r="A45" s="365"/>
      <c r="B45" s="34" t="s">
        <v>153</v>
      </c>
      <c r="C45" s="36">
        <f t="shared" si="1"/>
        <v>0</v>
      </c>
      <c r="D45" s="35"/>
      <c r="E45" s="35"/>
      <c r="F45" s="24"/>
      <c r="G45" s="27">
        <f t="shared" si="2"/>
        <v>0</v>
      </c>
      <c r="H45" s="23"/>
      <c r="I45" s="25"/>
      <c r="J45" s="25"/>
      <c r="K45" s="81"/>
      <c r="L45" s="26">
        <f t="shared" si="6"/>
        <v>0</v>
      </c>
      <c r="M45" s="25"/>
      <c r="N45" s="25"/>
      <c r="O45" s="25"/>
      <c r="P45" s="59" t="e">
        <f>G45/C45/12</f>
        <v>#DIV/0!</v>
      </c>
      <c r="Q45" s="56">
        <f t="shared" ref="Q45:Q48" si="28">N45+O45</f>
        <v>0</v>
      </c>
    </row>
    <row r="46" spans="1:17" hidden="1">
      <c r="A46" s="365"/>
      <c r="B46" s="34" t="s">
        <v>72</v>
      </c>
      <c r="C46" s="36">
        <f t="shared" si="1"/>
        <v>0</v>
      </c>
      <c r="D46" s="35"/>
      <c r="E46" s="35"/>
      <c r="F46" s="35"/>
      <c r="G46" s="27">
        <f t="shared" si="2"/>
        <v>0</v>
      </c>
      <c r="H46" s="23"/>
      <c r="I46" s="25"/>
      <c r="J46" s="25"/>
      <c r="K46" s="81"/>
      <c r="L46" s="26">
        <f t="shared" si="6"/>
        <v>0</v>
      </c>
      <c r="M46" s="25"/>
      <c r="N46" s="25"/>
      <c r="O46" s="25"/>
      <c r="P46" s="20"/>
      <c r="Q46" s="56">
        <f t="shared" si="28"/>
        <v>0</v>
      </c>
    </row>
    <row r="47" spans="1:17" hidden="1">
      <c r="A47" s="365"/>
      <c r="B47" s="34" t="s">
        <v>73</v>
      </c>
      <c r="C47" s="36">
        <f t="shared" si="1"/>
        <v>0</v>
      </c>
      <c r="D47" s="35"/>
      <c r="E47" s="35"/>
      <c r="F47" s="35"/>
      <c r="G47" s="27">
        <f t="shared" si="2"/>
        <v>0</v>
      </c>
      <c r="H47" s="23"/>
      <c r="I47" s="23"/>
      <c r="J47" s="23"/>
      <c r="K47" s="81"/>
      <c r="L47" s="26">
        <f t="shared" si="6"/>
        <v>0</v>
      </c>
      <c r="M47" s="25"/>
      <c r="N47" s="25"/>
      <c r="O47" s="25"/>
      <c r="P47" s="20"/>
      <c r="Q47" s="56">
        <f t="shared" si="28"/>
        <v>0</v>
      </c>
    </row>
    <row r="48" spans="1:17" hidden="1">
      <c r="A48" s="366"/>
      <c r="B48" s="34" t="s">
        <v>151</v>
      </c>
      <c r="C48" s="36">
        <f t="shared" si="1"/>
        <v>0</v>
      </c>
      <c r="D48" s="35"/>
      <c r="E48" s="35"/>
      <c r="F48" s="35"/>
      <c r="G48" s="27">
        <f t="shared" si="2"/>
        <v>0</v>
      </c>
      <c r="H48" s="23"/>
      <c r="I48" s="23"/>
      <c r="J48" s="23"/>
      <c r="K48" s="81"/>
      <c r="L48" s="26">
        <f t="shared" si="6"/>
        <v>0</v>
      </c>
      <c r="M48" s="25"/>
      <c r="N48" s="25"/>
      <c r="O48" s="25"/>
      <c r="P48" s="20"/>
      <c r="Q48" s="56">
        <f t="shared" si="28"/>
        <v>0</v>
      </c>
    </row>
    <row r="49" spans="1:17" ht="15" hidden="1" customHeight="1">
      <c r="A49" s="367" t="s">
        <v>74</v>
      </c>
      <c r="B49" s="368"/>
      <c r="C49" s="36">
        <f t="shared" si="1"/>
        <v>0</v>
      </c>
      <c r="D49" s="36">
        <f>SUM(D44:D48)</f>
        <v>0</v>
      </c>
      <c r="E49" s="36">
        <f>SUM(E44:E48)</f>
        <v>0</v>
      </c>
      <c r="F49" s="36">
        <f>SUM(F44:F48)</f>
        <v>0</v>
      </c>
      <c r="G49" s="27">
        <f t="shared" si="2"/>
        <v>0</v>
      </c>
      <c r="H49" s="27">
        <f>SUM(H44:H48)</f>
        <v>0</v>
      </c>
      <c r="I49" s="27">
        <f t="shared" ref="I49:O49" si="29">SUM(I44:I48)</f>
        <v>0</v>
      </c>
      <c r="J49" s="27">
        <f t="shared" si="29"/>
        <v>0</v>
      </c>
      <c r="K49" s="82">
        <f t="shared" si="29"/>
        <v>0</v>
      </c>
      <c r="L49" s="26">
        <f t="shared" si="6"/>
        <v>0</v>
      </c>
      <c r="M49" s="27">
        <f t="shared" si="29"/>
        <v>0</v>
      </c>
      <c r="N49" s="27">
        <f t="shared" si="29"/>
        <v>0</v>
      </c>
      <c r="O49" s="27">
        <f t="shared" si="29"/>
        <v>0</v>
      </c>
      <c r="P49" s="20"/>
    </row>
    <row r="50" spans="1:17" ht="15" hidden="1" customHeight="1">
      <c r="A50" s="364" t="s">
        <v>149</v>
      </c>
      <c r="B50" s="34" t="s">
        <v>70</v>
      </c>
      <c r="C50" s="36">
        <f t="shared" si="1"/>
        <v>0</v>
      </c>
      <c r="D50" s="35"/>
      <c r="E50" s="35"/>
      <c r="F50" s="24"/>
      <c r="G50" s="27">
        <f t="shared" si="2"/>
        <v>0</v>
      </c>
      <c r="H50" s="23"/>
      <c r="I50" s="25"/>
      <c r="J50" s="25"/>
      <c r="K50" s="81"/>
      <c r="L50" s="26">
        <f t="shared" si="6"/>
        <v>0</v>
      </c>
      <c r="M50" s="25"/>
      <c r="N50" s="25"/>
      <c r="O50" s="25"/>
      <c r="P50" s="20"/>
      <c r="Q50" s="56">
        <f>N50+O50</f>
        <v>0</v>
      </c>
    </row>
    <row r="51" spans="1:17" hidden="1">
      <c r="A51" s="365"/>
      <c r="B51" s="34" t="s">
        <v>153</v>
      </c>
      <c r="C51" s="36">
        <f t="shared" si="1"/>
        <v>0</v>
      </c>
      <c r="D51" s="35"/>
      <c r="E51" s="35"/>
      <c r="F51" s="24"/>
      <c r="G51" s="27">
        <f t="shared" si="2"/>
        <v>0</v>
      </c>
      <c r="H51" s="23"/>
      <c r="I51" s="25"/>
      <c r="J51" s="25"/>
      <c r="K51" s="81"/>
      <c r="L51" s="26">
        <f t="shared" si="6"/>
        <v>0</v>
      </c>
      <c r="M51" s="25"/>
      <c r="N51" s="25"/>
      <c r="O51" s="25"/>
      <c r="P51" s="59" t="e">
        <f>G51/C51/12</f>
        <v>#DIV/0!</v>
      </c>
      <c r="Q51" s="56">
        <f t="shared" ref="Q51:Q54" si="30">N51+O51</f>
        <v>0</v>
      </c>
    </row>
    <row r="52" spans="1:17" hidden="1">
      <c r="A52" s="365"/>
      <c r="B52" s="34" t="s">
        <v>72</v>
      </c>
      <c r="C52" s="36">
        <f t="shared" si="1"/>
        <v>0</v>
      </c>
      <c r="D52" s="35"/>
      <c r="E52" s="35"/>
      <c r="F52" s="35"/>
      <c r="G52" s="27">
        <f t="shared" si="2"/>
        <v>0</v>
      </c>
      <c r="H52" s="23"/>
      <c r="I52" s="25"/>
      <c r="J52" s="25"/>
      <c r="K52" s="81"/>
      <c r="L52" s="26">
        <f t="shared" si="6"/>
        <v>0</v>
      </c>
      <c r="M52" s="25"/>
      <c r="N52" s="25"/>
      <c r="O52" s="25"/>
      <c r="P52" s="20"/>
      <c r="Q52" s="56">
        <f t="shared" si="30"/>
        <v>0</v>
      </c>
    </row>
    <row r="53" spans="1:17" hidden="1">
      <c r="A53" s="365"/>
      <c r="B53" s="34" t="s">
        <v>73</v>
      </c>
      <c r="C53" s="36">
        <f t="shared" si="1"/>
        <v>0</v>
      </c>
      <c r="D53" s="35"/>
      <c r="E53" s="35"/>
      <c r="F53" s="35"/>
      <c r="G53" s="27">
        <f t="shared" si="2"/>
        <v>0</v>
      </c>
      <c r="H53" s="23"/>
      <c r="I53" s="23"/>
      <c r="J53" s="23"/>
      <c r="K53" s="81"/>
      <c r="L53" s="26">
        <f t="shared" si="6"/>
        <v>0</v>
      </c>
      <c r="M53" s="25"/>
      <c r="N53" s="25"/>
      <c r="O53" s="25"/>
      <c r="P53" s="20"/>
      <c r="Q53" s="56">
        <f t="shared" si="30"/>
        <v>0</v>
      </c>
    </row>
    <row r="54" spans="1:17" hidden="1">
      <c r="A54" s="366"/>
      <c r="B54" s="34" t="s">
        <v>151</v>
      </c>
      <c r="C54" s="36">
        <f t="shared" si="1"/>
        <v>0</v>
      </c>
      <c r="D54" s="35"/>
      <c r="E54" s="35"/>
      <c r="F54" s="35"/>
      <c r="G54" s="27">
        <f t="shared" si="2"/>
        <v>0</v>
      </c>
      <c r="H54" s="23"/>
      <c r="I54" s="23"/>
      <c r="J54" s="23"/>
      <c r="K54" s="81"/>
      <c r="L54" s="26">
        <f t="shared" si="6"/>
        <v>0</v>
      </c>
      <c r="M54" s="25"/>
      <c r="N54" s="25"/>
      <c r="O54" s="25"/>
      <c r="P54" s="20"/>
      <c r="Q54" s="56">
        <f t="shared" si="30"/>
        <v>0</v>
      </c>
    </row>
    <row r="55" spans="1:17" ht="15" hidden="1" customHeight="1">
      <c r="A55" s="367" t="s">
        <v>74</v>
      </c>
      <c r="B55" s="368"/>
      <c r="C55" s="36">
        <f t="shared" si="1"/>
        <v>0</v>
      </c>
      <c r="D55" s="36">
        <f>SUM(D50:D54)</f>
        <v>0</v>
      </c>
      <c r="E55" s="36">
        <f>SUM(E50:E54)</f>
        <v>0</v>
      </c>
      <c r="F55" s="36">
        <f>SUM(F50:F54)</f>
        <v>0</v>
      </c>
      <c r="G55" s="27">
        <f t="shared" si="2"/>
        <v>0</v>
      </c>
      <c r="H55" s="27">
        <f>SUM(H50:H54)</f>
        <v>0</v>
      </c>
      <c r="I55" s="27">
        <f t="shared" ref="I55:O55" si="31">SUM(I50:I54)</f>
        <v>0</v>
      </c>
      <c r="J55" s="27">
        <f t="shared" si="31"/>
        <v>0</v>
      </c>
      <c r="K55" s="82">
        <f t="shared" si="31"/>
        <v>0</v>
      </c>
      <c r="L55" s="26">
        <f t="shared" si="6"/>
        <v>0</v>
      </c>
      <c r="M55" s="27">
        <f t="shared" si="31"/>
        <v>0</v>
      </c>
      <c r="N55" s="27">
        <f t="shared" si="31"/>
        <v>0</v>
      </c>
      <c r="O55" s="27">
        <f t="shared" si="31"/>
        <v>0</v>
      </c>
      <c r="P55" s="20"/>
    </row>
    <row r="56" spans="1:17" ht="15" hidden="1" customHeight="1">
      <c r="A56" s="364" t="s">
        <v>150</v>
      </c>
      <c r="B56" s="34" t="s">
        <v>70</v>
      </c>
      <c r="C56" s="36">
        <f t="shared" si="1"/>
        <v>0</v>
      </c>
      <c r="D56" s="35"/>
      <c r="E56" s="35"/>
      <c r="F56" s="24"/>
      <c r="G56" s="27">
        <f t="shared" si="2"/>
        <v>0</v>
      </c>
      <c r="H56" s="23"/>
      <c r="I56" s="25"/>
      <c r="J56" s="25"/>
      <c r="K56" s="81"/>
      <c r="L56" s="26">
        <f t="shared" si="6"/>
        <v>0</v>
      </c>
      <c r="M56" s="25"/>
      <c r="N56" s="25"/>
      <c r="O56" s="25"/>
      <c r="P56" s="20"/>
      <c r="Q56" s="56">
        <f>N56+O56</f>
        <v>0</v>
      </c>
    </row>
    <row r="57" spans="1:17" hidden="1">
      <c r="A57" s="365"/>
      <c r="B57" s="34" t="s">
        <v>153</v>
      </c>
      <c r="C57" s="36">
        <f t="shared" si="1"/>
        <v>0</v>
      </c>
      <c r="D57" s="35"/>
      <c r="E57" s="35"/>
      <c r="F57" s="24"/>
      <c r="G57" s="27">
        <f t="shared" si="2"/>
        <v>0</v>
      </c>
      <c r="H57" s="23"/>
      <c r="I57" s="25"/>
      <c r="J57" s="25"/>
      <c r="K57" s="81"/>
      <c r="L57" s="26">
        <f t="shared" si="6"/>
        <v>0</v>
      </c>
      <c r="M57" s="25"/>
      <c r="N57" s="25"/>
      <c r="O57" s="25"/>
      <c r="P57" s="59" t="e">
        <f>G57/C57/12</f>
        <v>#DIV/0!</v>
      </c>
      <c r="Q57" s="56">
        <f t="shared" ref="Q57:Q61" si="32">N57+O57</f>
        <v>0</v>
      </c>
    </row>
    <row r="58" spans="1:17" hidden="1">
      <c r="A58" s="365"/>
      <c r="B58" s="34" t="s">
        <v>72</v>
      </c>
      <c r="C58" s="36">
        <f t="shared" si="1"/>
        <v>0</v>
      </c>
      <c r="D58" s="35"/>
      <c r="E58" s="35"/>
      <c r="F58" s="35"/>
      <c r="G58" s="27">
        <f t="shared" si="2"/>
        <v>0</v>
      </c>
      <c r="H58" s="23"/>
      <c r="I58" s="25"/>
      <c r="J58" s="25"/>
      <c r="K58" s="81"/>
      <c r="L58" s="26">
        <f t="shared" si="6"/>
        <v>0</v>
      </c>
      <c r="M58" s="25"/>
      <c r="N58" s="25"/>
      <c r="O58" s="25"/>
      <c r="P58" s="20"/>
      <c r="Q58" s="56">
        <f t="shared" si="32"/>
        <v>0</v>
      </c>
    </row>
    <row r="59" spans="1:17" hidden="1">
      <c r="A59" s="365"/>
      <c r="B59" s="34" t="s">
        <v>73</v>
      </c>
      <c r="C59" s="36">
        <f t="shared" si="1"/>
        <v>0</v>
      </c>
      <c r="D59" s="35"/>
      <c r="E59" s="35"/>
      <c r="F59" s="35"/>
      <c r="G59" s="27">
        <f t="shared" si="2"/>
        <v>0</v>
      </c>
      <c r="H59" s="23"/>
      <c r="I59" s="23"/>
      <c r="J59" s="23"/>
      <c r="K59" s="81"/>
      <c r="L59" s="26">
        <f t="shared" si="6"/>
        <v>0</v>
      </c>
      <c r="M59" s="25"/>
      <c r="N59" s="25"/>
      <c r="O59" s="25"/>
      <c r="P59" s="20"/>
      <c r="Q59" s="56">
        <f t="shared" si="32"/>
        <v>0</v>
      </c>
    </row>
    <row r="60" spans="1:17" hidden="1">
      <c r="A60" s="365"/>
      <c r="B60" s="34" t="s">
        <v>155</v>
      </c>
      <c r="C60" s="36">
        <f t="shared" si="1"/>
        <v>0</v>
      </c>
      <c r="D60" s="35"/>
      <c r="E60" s="35"/>
      <c r="F60" s="35"/>
      <c r="G60" s="27">
        <f t="shared" si="2"/>
        <v>0</v>
      </c>
      <c r="H60" s="23"/>
      <c r="I60" s="23"/>
      <c r="J60" s="23"/>
      <c r="K60" s="81"/>
      <c r="L60" s="26">
        <f t="shared" si="6"/>
        <v>0</v>
      </c>
      <c r="M60" s="25"/>
      <c r="N60" s="25"/>
      <c r="O60" s="25"/>
      <c r="P60" s="20"/>
      <c r="Q60" s="56"/>
    </row>
    <row r="61" spans="1:17" hidden="1">
      <c r="A61" s="366"/>
      <c r="B61" s="34" t="s">
        <v>151</v>
      </c>
      <c r="C61" s="36">
        <f t="shared" si="1"/>
        <v>0</v>
      </c>
      <c r="D61" s="35"/>
      <c r="E61" s="35"/>
      <c r="F61" s="35"/>
      <c r="G61" s="27">
        <f t="shared" si="2"/>
        <v>0</v>
      </c>
      <c r="H61" s="23"/>
      <c r="I61" s="23"/>
      <c r="J61" s="23"/>
      <c r="K61" s="81"/>
      <c r="L61" s="26">
        <f t="shared" si="6"/>
        <v>0</v>
      </c>
      <c r="M61" s="25"/>
      <c r="N61" s="25"/>
      <c r="O61" s="25"/>
      <c r="P61" s="20"/>
      <c r="Q61" s="56">
        <f t="shared" si="32"/>
        <v>0</v>
      </c>
    </row>
    <row r="62" spans="1:17" ht="15" hidden="1" customHeight="1">
      <c r="A62" s="367" t="s">
        <v>74</v>
      </c>
      <c r="B62" s="368"/>
      <c r="C62" s="36">
        <f t="shared" si="1"/>
        <v>0</v>
      </c>
      <c r="D62" s="36">
        <f>SUM(D56:D61)</f>
        <v>0</v>
      </c>
      <c r="E62" s="36">
        <f>SUM(E56:E61)</f>
        <v>0</v>
      </c>
      <c r="F62" s="36">
        <f>SUM(F56:F61)</f>
        <v>0</v>
      </c>
      <c r="G62" s="27">
        <f t="shared" si="2"/>
        <v>0</v>
      </c>
      <c r="H62" s="27">
        <f>SUM(H56:H61)</f>
        <v>0</v>
      </c>
      <c r="I62" s="27">
        <f>SUM(I56:I61)</f>
        <v>0</v>
      </c>
      <c r="J62" s="27">
        <f>SUM(J56:J61)</f>
        <v>0</v>
      </c>
      <c r="K62" s="82">
        <f>SUM(K56:K61)</f>
        <v>0</v>
      </c>
      <c r="L62" s="26">
        <f t="shared" si="6"/>
        <v>0</v>
      </c>
      <c r="M62" s="27">
        <f>SUM(M56:M61)</f>
        <v>0</v>
      </c>
      <c r="N62" s="27">
        <f>SUM(N56:N61)</f>
        <v>0</v>
      </c>
      <c r="O62" s="27">
        <f>SUM(O56:O61)</f>
        <v>0</v>
      </c>
      <c r="P62" s="20"/>
    </row>
    <row r="63" spans="1:17">
      <c r="A63" s="363" t="s">
        <v>131</v>
      </c>
      <c r="B63" s="34" t="s">
        <v>70</v>
      </c>
      <c r="C63" s="36">
        <f t="shared" si="1"/>
        <v>18</v>
      </c>
      <c r="D63" s="35">
        <f t="shared" ref="D63:F64" si="33">D8+D14+D20+D26+D32+D38+D44+D50+D56</f>
        <v>0</v>
      </c>
      <c r="E63" s="35">
        <f t="shared" si="33"/>
        <v>18</v>
      </c>
      <c r="F63" s="35">
        <f t="shared" si="33"/>
        <v>0</v>
      </c>
      <c r="G63" s="27">
        <f t="shared" si="2"/>
        <v>12389800</v>
      </c>
      <c r="H63" s="23">
        <f t="shared" ref="H63:K64" si="34">H8+H14+H20+H26+H32+H38+H44+H50+H56</f>
        <v>0</v>
      </c>
      <c r="I63" s="23">
        <f t="shared" si="34"/>
        <v>12220400</v>
      </c>
      <c r="J63" s="23">
        <f t="shared" si="34"/>
        <v>169400</v>
      </c>
      <c r="K63" s="81">
        <f t="shared" si="34"/>
        <v>50350</v>
      </c>
      <c r="L63" s="26">
        <f t="shared" si="6"/>
        <v>3741719.6</v>
      </c>
      <c r="M63" s="23">
        <f t="shared" ref="M63:O64" si="35">M8+M14+M20+M26+M32+M38+M44+M50+M56</f>
        <v>0</v>
      </c>
      <c r="N63" s="23">
        <f t="shared" si="35"/>
        <v>3690560.8000000003</v>
      </c>
      <c r="O63" s="23">
        <f t="shared" si="35"/>
        <v>51158.8</v>
      </c>
      <c r="P63" s="59">
        <f>G63/C63/12</f>
        <v>57360.18518518519</v>
      </c>
    </row>
    <row r="64" spans="1:17">
      <c r="A64" s="363"/>
      <c r="B64" s="34" t="s">
        <v>153</v>
      </c>
      <c r="C64" s="36">
        <f t="shared" si="1"/>
        <v>73.3</v>
      </c>
      <c r="D64" s="35">
        <f t="shared" si="33"/>
        <v>1.3</v>
      </c>
      <c r="E64" s="35">
        <f t="shared" si="33"/>
        <v>72</v>
      </c>
      <c r="F64" s="35">
        <f t="shared" si="33"/>
        <v>0</v>
      </c>
      <c r="G64" s="27">
        <f t="shared" si="2"/>
        <v>51949377.149999999</v>
      </c>
      <c r="H64" s="23">
        <f t="shared" si="34"/>
        <v>1441865</v>
      </c>
      <c r="I64" s="25">
        <f t="shared" si="34"/>
        <v>48592512.149999999</v>
      </c>
      <c r="J64" s="25">
        <f t="shared" si="34"/>
        <v>1915000</v>
      </c>
      <c r="K64" s="283">
        <f t="shared" si="34"/>
        <v>592570</v>
      </c>
      <c r="L64" s="26">
        <f t="shared" si="6"/>
        <v>15688711.899999999</v>
      </c>
      <c r="M64" s="25">
        <f>M9+M15+M21+M27+M33+M39+M45+M51+M57</f>
        <v>435443.23</v>
      </c>
      <c r="N64" s="25">
        <f>N9+N15+N21+N27+N33+N39+N45+N51+N57</f>
        <v>14674938.669999998</v>
      </c>
      <c r="O64" s="23">
        <f t="shared" si="35"/>
        <v>578330</v>
      </c>
      <c r="P64" s="59">
        <f t="shared" ref="P64:P68" si="36">G64/C64/12</f>
        <v>59060.228683492496</v>
      </c>
      <c r="Q64">
        <v>47982</v>
      </c>
    </row>
    <row r="65" spans="1:17">
      <c r="A65" s="363"/>
      <c r="B65" s="34" t="s">
        <v>72</v>
      </c>
      <c r="C65" s="36">
        <f t="shared" si="1"/>
        <v>180.5</v>
      </c>
      <c r="D65" s="35">
        <f t="shared" ref="D65:F66" si="37">D58+D52+D46+D40+D34+D28+D22+D16+D10</f>
        <v>1</v>
      </c>
      <c r="E65" s="35">
        <f t="shared" si="37"/>
        <v>178.5</v>
      </c>
      <c r="F65" s="35">
        <f t="shared" si="37"/>
        <v>1</v>
      </c>
      <c r="G65" s="27">
        <f t="shared" si="2"/>
        <v>61557806</v>
      </c>
      <c r="H65" s="23">
        <f t="shared" ref="H65:K66" si="38">H58+H52+H46+H40+H34+H28+H22+H16+H10</f>
        <v>563270</v>
      </c>
      <c r="I65" s="25">
        <f t="shared" si="38"/>
        <v>58324936</v>
      </c>
      <c r="J65" s="25">
        <f t="shared" si="38"/>
        <v>2669600</v>
      </c>
      <c r="K65" s="283">
        <f t="shared" si="38"/>
        <v>2924437</v>
      </c>
      <c r="L65" s="26">
        <f t="shared" si="6"/>
        <v>18590457.41</v>
      </c>
      <c r="M65" s="25">
        <f>M10+M16+M22+M28+M34+M40+M46+M52+M58</f>
        <v>170107.54</v>
      </c>
      <c r="N65" s="25">
        <f>N10+N16+N22+N28+N34+N40+N46+N52+N58</f>
        <v>17614130.670000002</v>
      </c>
      <c r="O65" s="23">
        <f>O10+O16+O22+O28+O34+O40+O46+O52+O58</f>
        <v>806219.20000000007</v>
      </c>
      <c r="P65" s="59">
        <f t="shared" si="36"/>
        <v>28420.039704524472</v>
      </c>
      <c r="Q65">
        <v>23991.1</v>
      </c>
    </row>
    <row r="66" spans="1:17">
      <c r="A66" s="363"/>
      <c r="B66" s="34" t="s">
        <v>73</v>
      </c>
      <c r="C66" s="36">
        <f t="shared" si="1"/>
        <v>0</v>
      </c>
      <c r="D66" s="35">
        <f t="shared" si="37"/>
        <v>0</v>
      </c>
      <c r="E66" s="35">
        <f t="shared" si="37"/>
        <v>0</v>
      </c>
      <c r="F66" s="35">
        <f t="shared" si="37"/>
        <v>0</v>
      </c>
      <c r="G66" s="27">
        <f t="shared" si="2"/>
        <v>0</v>
      </c>
      <c r="H66" s="23">
        <f t="shared" si="38"/>
        <v>0</v>
      </c>
      <c r="I66" s="25">
        <f t="shared" si="38"/>
        <v>0</v>
      </c>
      <c r="J66" s="25">
        <f t="shared" si="38"/>
        <v>0</v>
      </c>
      <c r="K66" s="283">
        <f t="shared" si="38"/>
        <v>0</v>
      </c>
      <c r="L66" s="26">
        <f t="shared" si="6"/>
        <v>0</v>
      </c>
      <c r="M66" s="25">
        <f>M59+M53+M47+M41+M35+M29+M23+M17+M11</f>
        <v>0</v>
      </c>
      <c r="N66" s="25">
        <f>N59+N53+N47+N41+N35+N29+N23+N17+N11</f>
        <v>0</v>
      </c>
      <c r="O66" s="23">
        <f>O59+O53+O47+O41+O35+O29+O23+O17+O11</f>
        <v>0</v>
      </c>
      <c r="P66" s="59" t="e">
        <f t="shared" si="36"/>
        <v>#DIV/0!</v>
      </c>
      <c r="Q66">
        <v>21325.4</v>
      </c>
    </row>
    <row r="67" spans="1:17" hidden="1">
      <c r="A67" s="363"/>
      <c r="B67" s="34" t="s">
        <v>155</v>
      </c>
      <c r="C67" s="36">
        <f t="shared" si="1"/>
        <v>0</v>
      </c>
      <c r="D67" s="35">
        <f>D60</f>
        <v>0</v>
      </c>
      <c r="E67" s="35">
        <f>E60</f>
        <v>0</v>
      </c>
      <c r="F67" s="35">
        <f>F60</f>
        <v>0</v>
      </c>
      <c r="G67" s="27">
        <f t="shared" si="2"/>
        <v>0</v>
      </c>
      <c r="H67" s="23">
        <f>H60</f>
        <v>0</v>
      </c>
      <c r="I67" s="25">
        <f>I60</f>
        <v>0</v>
      </c>
      <c r="J67" s="25">
        <f>J60</f>
        <v>0</v>
      </c>
      <c r="K67" s="283">
        <f>K60</f>
        <v>0</v>
      </c>
      <c r="L67" s="26">
        <f t="shared" si="6"/>
        <v>0</v>
      </c>
      <c r="M67" s="25">
        <f>M60</f>
        <v>0</v>
      </c>
      <c r="N67" s="25">
        <f>N60</f>
        <v>0</v>
      </c>
      <c r="O67" s="23">
        <f>O60</f>
        <v>0</v>
      </c>
      <c r="P67" s="59"/>
    </row>
    <row r="68" spans="1:17">
      <c r="A68" s="363"/>
      <c r="B68" s="34" t="s">
        <v>151</v>
      </c>
      <c r="C68" s="36">
        <f t="shared" si="1"/>
        <v>128.5</v>
      </c>
      <c r="D68" s="35">
        <f t="shared" ref="D68:F69" si="39">D61+D54+D48+D42+D36+D30+D24+D18+D12</f>
        <v>0</v>
      </c>
      <c r="E68" s="35">
        <f t="shared" si="39"/>
        <v>128.5</v>
      </c>
      <c r="F68" s="35">
        <f t="shared" si="39"/>
        <v>0</v>
      </c>
      <c r="G68" s="27">
        <f t="shared" si="2"/>
        <v>26080887.989999998</v>
      </c>
      <c r="H68" s="23">
        <f t="shared" ref="H68:K69" si="40">H61+H54+H48+H42+H36+H30+H24+H18+H12</f>
        <v>0</v>
      </c>
      <c r="I68" s="25">
        <f t="shared" si="40"/>
        <v>25579487.989999998</v>
      </c>
      <c r="J68" s="25">
        <f t="shared" si="40"/>
        <v>501400</v>
      </c>
      <c r="K68" s="283">
        <f t="shared" si="40"/>
        <v>0</v>
      </c>
      <c r="L68" s="26">
        <f t="shared" si="6"/>
        <v>7876428.1699999999</v>
      </c>
      <c r="M68" s="25">
        <f t="shared" ref="M68:O69" si="41">M61+M54+M48+M42+M36+M30+M24+M18+M12</f>
        <v>0</v>
      </c>
      <c r="N68" s="25">
        <f t="shared" si="41"/>
        <v>7725005.3700000001</v>
      </c>
      <c r="O68" s="23">
        <f t="shared" si="41"/>
        <v>151422.79999999999</v>
      </c>
      <c r="P68" s="59">
        <f t="shared" si="36"/>
        <v>16913.675739299611</v>
      </c>
    </row>
    <row r="69" spans="1:17">
      <c r="A69" s="362" t="s">
        <v>75</v>
      </c>
      <c r="B69" s="362"/>
      <c r="C69" s="36">
        <f>D69+E69+F69</f>
        <v>400.3</v>
      </c>
      <c r="D69" s="36">
        <f t="shared" si="39"/>
        <v>2.2999999999999998</v>
      </c>
      <c r="E69" s="36">
        <f t="shared" si="39"/>
        <v>397</v>
      </c>
      <c r="F69" s="36">
        <f t="shared" si="39"/>
        <v>1</v>
      </c>
      <c r="G69" s="27">
        <f t="shared" si="2"/>
        <v>151977871.13999999</v>
      </c>
      <c r="H69" s="27">
        <f t="shared" si="40"/>
        <v>2005135</v>
      </c>
      <c r="I69" s="26">
        <f t="shared" si="40"/>
        <v>144717336.13999999</v>
      </c>
      <c r="J69" s="26">
        <f t="shared" si="40"/>
        <v>5255400</v>
      </c>
      <c r="K69" s="284">
        <f t="shared" si="40"/>
        <v>3567357</v>
      </c>
      <c r="L69" s="26">
        <f t="shared" si="6"/>
        <v>45897317.079999998</v>
      </c>
      <c r="M69" s="26">
        <f t="shared" si="41"/>
        <v>605550.77</v>
      </c>
      <c r="N69" s="26">
        <f t="shared" si="41"/>
        <v>43704635.509999998</v>
      </c>
      <c r="O69" s="27">
        <f t="shared" si="41"/>
        <v>1587130.8000000003</v>
      </c>
      <c r="P69" s="20" t="s">
        <v>76</v>
      </c>
      <c r="Q69" s="51" t="str">
        <f>IF(G69='раздел 1'!E43,"","ошибка")</f>
        <v/>
      </c>
    </row>
    <row r="70" spans="1:17" ht="18.75">
      <c r="C70" s="63"/>
      <c r="D70" s="64"/>
      <c r="E70" s="64"/>
      <c r="F70" s="64"/>
    </row>
    <row r="71" spans="1:17" ht="18.75">
      <c r="B71" s="62" t="s">
        <v>128</v>
      </c>
      <c r="C71" s="63"/>
      <c r="D71" s="64"/>
      <c r="E71" s="64"/>
      <c r="F71" s="65"/>
      <c r="G71" s="66"/>
      <c r="H71" s="69"/>
      <c r="I71" s="370" t="s">
        <v>487</v>
      </c>
      <c r="J71" s="370"/>
    </row>
    <row r="72" spans="1:17" ht="18.75">
      <c r="B72" s="63"/>
      <c r="C72" s="63"/>
      <c r="D72" s="64"/>
      <c r="E72" s="64"/>
      <c r="F72" s="369" t="s">
        <v>0</v>
      </c>
      <c r="G72" s="369"/>
      <c r="I72" s="371" t="s">
        <v>1</v>
      </c>
      <c r="J72" s="371"/>
    </row>
    <row r="73" spans="1:17" ht="18.75">
      <c r="B73" s="63" t="s">
        <v>129</v>
      </c>
      <c r="C73" s="63"/>
      <c r="D73" s="64"/>
      <c r="E73" s="64"/>
      <c r="F73" s="65"/>
      <c r="G73" s="66"/>
      <c r="H73" s="69"/>
      <c r="I73" s="370" t="s">
        <v>488</v>
      </c>
      <c r="J73" s="370"/>
    </row>
    <row r="74" spans="1:17" ht="18.75">
      <c r="B74" s="63"/>
      <c r="C74" s="63"/>
      <c r="D74" s="64"/>
      <c r="E74" s="64"/>
      <c r="F74" s="369" t="s">
        <v>0</v>
      </c>
      <c r="G74" s="369"/>
      <c r="I74" s="371" t="s">
        <v>1</v>
      </c>
      <c r="J74" s="371"/>
    </row>
    <row r="75" spans="1:17" ht="18.75">
      <c r="B75" s="63" t="s">
        <v>490</v>
      </c>
      <c r="F75" s="67"/>
      <c r="G75" s="67"/>
      <c r="H75" s="68"/>
      <c r="I75" s="370" t="s">
        <v>489</v>
      </c>
      <c r="J75" s="370"/>
    </row>
    <row r="76" spans="1:17">
      <c r="F76" s="369" t="s">
        <v>0</v>
      </c>
      <c r="G76" s="369"/>
      <c r="I76" s="371" t="s">
        <v>1</v>
      </c>
      <c r="J76" s="371"/>
    </row>
    <row r="79" spans="1:17">
      <c r="B79" s="83" t="s">
        <v>132</v>
      </c>
      <c r="C79" s="56"/>
      <c r="G79" s="84">
        <f>'раздел 1'!E43-'раздел 3'!G69</f>
        <v>0</v>
      </c>
      <c r="H79" s="84"/>
      <c r="I79" s="84"/>
      <c r="J79" s="84"/>
      <c r="K79" s="83"/>
      <c r="L79" s="84">
        <f>'раздел 1'!E49-'раздел 3'!L69</f>
        <v>0</v>
      </c>
      <c r="M79" s="84"/>
      <c r="N79" s="84"/>
      <c r="O79" s="84"/>
    </row>
    <row r="81" spans="1:1">
      <c r="A81" t="s">
        <v>158</v>
      </c>
    </row>
    <row r="82" spans="1:1">
      <c r="A82" t="s">
        <v>154</v>
      </c>
    </row>
    <row r="83" spans="1:1">
      <c r="A83" t="s">
        <v>156</v>
      </c>
    </row>
  </sheetData>
  <mergeCells count="42">
    <mergeCell ref="A69:B69"/>
    <mergeCell ref="F76:G76"/>
    <mergeCell ref="I73:J73"/>
    <mergeCell ref="I71:J71"/>
    <mergeCell ref="I74:J74"/>
    <mergeCell ref="I72:J72"/>
    <mergeCell ref="F74:G74"/>
    <mergeCell ref="F72:G72"/>
    <mergeCell ref="I75:J75"/>
    <mergeCell ref="I76:J76"/>
    <mergeCell ref="A19:B19"/>
    <mergeCell ref="A20:A24"/>
    <mergeCell ref="A25:B25"/>
    <mergeCell ref="A63:A68"/>
    <mergeCell ref="A26:A30"/>
    <mergeCell ref="A31:B31"/>
    <mergeCell ref="A32:A36"/>
    <mergeCell ref="A37:B37"/>
    <mergeCell ref="A38:A42"/>
    <mergeCell ref="A43:B43"/>
    <mergeCell ref="A44:A48"/>
    <mergeCell ref="A49:B49"/>
    <mergeCell ref="A50:A54"/>
    <mergeCell ref="A55:B55"/>
    <mergeCell ref="A56:A61"/>
    <mergeCell ref="A62:B62"/>
    <mergeCell ref="A14:A18"/>
    <mergeCell ref="A2:O2"/>
    <mergeCell ref="A4:A6"/>
    <mergeCell ref="B4:B6"/>
    <mergeCell ref="C4:F4"/>
    <mergeCell ref="G4:J4"/>
    <mergeCell ref="K4:K6"/>
    <mergeCell ref="L4:O4"/>
    <mergeCell ref="C5:C6"/>
    <mergeCell ref="D5:F5"/>
    <mergeCell ref="G5:G6"/>
    <mergeCell ref="H5:J5"/>
    <mergeCell ref="L5:L6"/>
    <mergeCell ref="M5:O5"/>
    <mergeCell ref="A8:A12"/>
    <mergeCell ref="A13:B13"/>
  </mergeCells>
  <printOptions horizontalCentered="1"/>
  <pageMargins left="0.31496062992125984" right="0.31496062992125984" top="0.19685039370078741" bottom="0.19685039370078741"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2:S87"/>
  <sheetViews>
    <sheetView zoomScale="80" zoomScaleNormal="80" workbookViewId="0">
      <selection activeCell="R6" sqref="R6"/>
    </sheetView>
  </sheetViews>
  <sheetFormatPr defaultRowHeight="15"/>
  <cols>
    <col min="1" max="1" width="34" customWidth="1"/>
    <col min="3" max="3" width="12.140625" customWidth="1"/>
    <col min="5" max="5" width="18.28515625" customWidth="1"/>
    <col min="6" max="6" width="16.7109375" customWidth="1"/>
    <col min="8" max="8" width="21.5703125" customWidth="1"/>
    <col min="9" max="9" width="15" customWidth="1"/>
    <col min="10" max="10" width="18.140625" customWidth="1"/>
    <col min="12" max="12" width="19.85546875" customWidth="1"/>
    <col min="13" max="13" width="17.28515625" customWidth="1"/>
    <col min="14" max="14" width="17.85546875" customWidth="1"/>
    <col min="16" max="16" width="20" customWidth="1"/>
    <col min="17" max="17" width="11.7109375" customWidth="1"/>
  </cols>
  <sheetData>
    <row r="2" spans="1:19" ht="15.75">
      <c r="A2" s="378" t="s">
        <v>314</v>
      </c>
      <c r="B2" s="378"/>
      <c r="C2" s="378"/>
      <c r="D2" s="378"/>
      <c r="E2" s="378"/>
      <c r="F2" s="378"/>
      <c r="G2" s="378"/>
      <c r="H2" s="378"/>
      <c r="I2" s="378"/>
      <c r="J2" s="378"/>
      <c r="K2" s="378"/>
      <c r="L2" s="378"/>
      <c r="M2" s="378"/>
      <c r="N2" s="378"/>
      <c r="O2" s="378"/>
      <c r="P2" s="378"/>
      <c r="Q2" s="378"/>
      <c r="R2" s="378"/>
      <c r="S2" s="378"/>
    </row>
    <row r="4" spans="1:19" ht="15" customHeight="1">
      <c r="A4" s="372" t="s">
        <v>6</v>
      </c>
      <c r="B4" s="372" t="s">
        <v>9</v>
      </c>
      <c r="C4" s="372" t="s">
        <v>240</v>
      </c>
      <c r="D4" s="372" t="s">
        <v>241</v>
      </c>
      <c r="E4" s="349" t="s">
        <v>502</v>
      </c>
      <c r="F4" s="349"/>
      <c r="G4" s="349"/>
      <c r="H4" s="349"/>
      <c r="I4" s="349"/>
      <c r="J4" s="349"/>
      <c r="K4" s="349"/>
      <c r="L4" s="349"/>
      <c r="M4" s="349"/>
      <c r="N4" s="349"/>
      <c r="O4" s="349"/>
      <c r="P4" s="349"/>
      <c r="Q4" s="349"/>
    </row>
    <row r="5" spans="1:19" ht="15" customHeight="1">
      <c r="A5" s="373"/>
      <c r="B5" s="373"/>
      <c r="C5" s="373"/>
      <c r="D5" s="373"/>
      <c r="E5" s="379" t="s">
        <v>335</v>
      </c>
      <c r="F5" s="380"/>
      <c r="G5" s="380"/>
      <c r="H5" s="381"/>
      <c r="I5" s="375" t="s">
        <v>336</v>
      </c>
      <c r="J5" s="376"/>
      <c r="K5" s="376"/>
      <c r="L5" s="377"/>
      <c r="M5" s="375" t="s">
        <v>337</v>
      </c>
      <c r="N5" s="376"/>
      <c r="O5" s="376"/>
      <c r="P5" s="376"/>
      <c r="Q5" s="372" t="s">
        <v>196</v>
      </c>
    </row>
    <row r="6" spans="1:19" ht="90">
      <c r="A6" s="374"/>
      <c r="B6" s="374"/>
      <c r="C6" s="374"/>
      <c r="D6" s="374"/>
      <c r="E6" s="185" t="s">
        <v>13</v>
      </c>
      <c r="F6" s="116" t="s">
        <v>197</v>
      </c>
      <c r="G6" s="116" t="s">
        <v>198</v>
      </c>
      <c r="H6" s="116" t="s">
        <v>199</v>
      </c>
      <c r="I6" s="185" t="s">
        <v>13</v>
      </c>
      <c r="J6" s="116" t="s">
        <v>197</v>
      </c>
      <c r="K6" s="116" t="s">
        <v>198</v>
      </c>
      <c r="L6" s="116" t="s">
        <v>199</v>
      </c>
      <c r="M6" s="185" t="s">
        <v>13</v>
      </c>
      <c r="N6" s="116" t="s">
        <v>197</v>
      </c>
      <c r="O6" s="116" t="s">
        <v>198</v>
      </c>
      <c r="P6" s="116" t="s">
        <v>199</v>
      </c>
      <c r="Q6" s="374"/>
    </row>
    <row r="7" spans="1:19" ht="15.75" thickBot="1">
      <c r="A7" s="172">
        <v>1</v>
      </c>
      <c r="B7" s="116">
        <v>2</v>
      </c>
      <c r="C7" s="116">
        <v>3</v>
      </c>
      <c r="D7" s="116">
        <v>4</v>
      </c>
      <c r="E7" s="116">
        <v>5</v>
      </c>
      <c r="F7" s="116"/>
      <c r="G7" s="116"/>
      <c r="H7" s="116"/>
      <c r="I7" s="116">
        <v>6</v>
      </c>
      <c r="J7" s="116"/>
      <c r="K7" s="116"/>
      <c r="L7" s="116"/>
      <c r="M7" s="116">
        <v>7</v>
      </c>
      <c r="N7" s="116"/>
      <c r="O7" s="116"/>
      <c r="P7" s="116"/>
      <c r="Q7" s="116">
        <v>8</v>
      </c>
    </row>
    <row r="8" spans="1:19">
      <c r="A8" s="134" t="s">
        <v>206</v>
      </c>
      <c r="B8" s="166">
        <v>2000</v>
      </c>
      <c r="C8" s="167" t="s">
        <v>200</v>
      </c>
      <c r="D8" s="142" t="s">
        <v>200</v>
      </c>
      <c r="E8" s="262">
        <f t="shared" ref="E8:P8" si="0">E10+E41+E50+E55+E56+E58</f>
        <v>208291213.04000002</v>
      </c>
      <c r="F8" s="262">
        <f t="shared" si="0"/>
        <v>4770891</v>
      </c>
      <c r="G8" s="262">
        <f t="shared" si="0"/>
        <v>0</v>
      </c>
      <c r="H8" s="262">
        <f t="shared" si="0"/>
        <v>10620000</v>
      </c>
      <c r="I8" s="143">
        <f t="shared" si="0"/>
        <v>208291213.04000002</v>
      </c>
      <c r="J8" s="143">
        <f t="shared" si="0"/>
        <v>4657501</v>
      </c>
      <c r="K8" s="143">
        <f t="shared" si="0"/>
        <v>0</v>
      </c>
      <c r="L8" s="143">
        <f t="shared" si="0"/>
        <v>10620000</v>
      </c>
      <c r="M8" s="143">
        <f t="shared" si="0"/>
        <v>208291213.04000002</v>
      </c>
      <c r="N8" s="143">
        <f t="shared" si="0"/>
        <v>4667706</v>
      </c>
      <c r="O8" s="143">
        <f t="shared" si="0"/>
        <v>0</v>
      </c>
      <c r="P8" s="143">
        <f t="shared" si="0"/>
        <v>10620000</v>
      </c>
      <c r="Q8" s="144"/>
    </row>
    <row r="9" spans="1:19">
      <c r="A9" s="135" t="s">
        <v>14</v>
      </c>
      <c r="B9" s="148"/>
      <c r="C9" s="75"/>
      <c r="D9" s="75"/>
      <c r="E9" s="75"/>
      <c r="F9" s="75"/>
      <c r="G9" s="75"/>
      <c r="H9" s="75"/>
      <c r="I9" s="75"/>
      <c r="J9" s="75"/>
      <c r="K9" s="75"/>
      <c r="L9" s="75"/>
      <c r="M9" s="75"/>
      <c r="N9" s="186"/>
      <c r="O9" s="186"/>
      <c r="P9" s="186"/>
      <c r="Q9" s="149"/>
    </row>
    <row r="10" spans="1:19">
      <c r="A10" s="137" t="s">
        <v>207</v>
      </c>
      <c r="B10" s="150">
        <v>2100</v>
      </c>
      <c r="C10" s="172" t="s">
        <v>200</v>
      </c>
      <c r="D10" s="172">
        <v>110</v>
      </c>
      <c r="E10" s="129">
        <f t="shared" ref="E10:J10" si="1">E12+E20+E22+E23+E34+E35+E36+E37</f>
        <v>188991971.65000001</v>
      </c>
      <c r="F10" s="129">
        <f t="shared" si="1"/>
        <v>2617685.77</v>
      </c>
      <c r="G10" s="129">
        <f t="shared" si="1"/>
        <v>0</v>
      </c>
      <c r="H10" s="129">
        <f t="shared" si="1"/>
        <v>6849530.7999999998</v>
      </c>
      <c r="I10" s="17">
        <f t="shared" si="1"/>
        <v>188991971.65000001</v>
      </c>
      <c r="J10" s="17">
        <f t="shared" si="1"/>
        <v>2617685.77</v>
      </c>
      <c r="K10" s="17">
        <f>K12+K20+K22+K23+K35+K36+K37</f>
        <v>0</v>
      </c>
      <c r="L10" s="17">
        <f>L12+L20+L22+L23+L34+L35+L36+L37</f>
        <v>6849530.7999999998</v>
      </c>
      <c r="M10" s="17">
        <f>M12+M20+M22+M23+M34+M35+M36+M37</f>
        <v>188991971.65000001</v>
      </c>
      <c r="N10" s="17">
        <f>N12+N20+N22+N23+N34+N35+N36+N37</f>
        <v>2617685.77</v>
      </c>
      <c r="O10" s="17">
        <f>O12+O20+O22+O23+O35+O36+O37</f>
        <v>0</v>
      </c>
      <c r="P10" s="17">
        <f>P12+P20+P22+P23+P34+P35+P36+P37</f>
        <v>6849530.7999999998</v>
      </c>
      <c r="Q10" s="153" t="s">
        <v>200</v>
      </c>
    </row>
    <row r="11" spans="1:19">
      <c r="A11" s="135" t="s">
        <v>14</v>
      </c>
      <c r="B11" s="148"/>
      <c r="C11" s="75"/>
      <c r="D11" s="75"/>
      <c r="E11" s="75"/>
      <c r="F11" s="75"/>
      <c r="G11" s="75"/>
      <c r="H11" s="75"/>
      <c r="I11" s="75"/>
      <c r="J11" s="75"/>
      <c r="K11" s="75"/>
      <c r="L11" s="75"/>
      <c r="M11" s="75"/>
      <c r="N11" s="186"/>
      <c r="O11" s="186"/>
      <c r="P11" s="186"/>
      <c r="Q11" s="149"/>
    </row>
    <row r="12" spans="1:19">
      <c r="A12" s="140" t="s">
        <v>209</v>
      </c>
      <c r="B12" s="150">
        <v>2110</v>
      </c>
      <c r="C12" s="78">
        <v>111</v>
      </c>
      <c r="D12" s="78">
        <v>211</v>
      </c>
      <c r="E12" s="129">
        <f>E13+E14+E15+E16+E17+E18+E19</f>
        <v>144717336.14000002</v>
      </c>
      <c r="F12" s="129">
        <f t="shared" ref="F12:P12" si="2">F13+F14+F15+F16+F17+F18+F19</f>
        <v>2005135</v>
      </c>
      <c r="G12" s="129">
        <f t="shared" si="2"/>
        <v>0</v>
      </c>
      <c r="H12" s="129">
        <f t="shared" si="2"/>
        <v>5255400</v>
      </c>
      <c r="I12" s="17">
        <f t="shared" si="2"/>
        <v>144717336.14000002</v>
      </c>
      <c r="J12" s="17">
        <f t="shared" si="2"/>
        <v>2005135</v>
      </c>
      <c r="K12" s="17">
        <f t="shared" si="2"/>
        <v>0</v>
      </c>
      <c r="L12" s="17">
        <f t="shared" si="2"/>
        <v>5255400</v>
      </c>
      <c r="M12" s="17">
        <f t="shared" si="2"/>
        <v>144717336.14000002</v>
      </c>
      <c r="N12" s="17">
        <f t="shared" si="2"/>
        <v>2005135</v>
      </c>
      <c r="O12" s="17">
        <f t="shared" si="2"/>
        <v>0</v>
      </c>
      <c r="P12" s="17">
        <f t="shared" si="2"/>
        <v>5255400</v>
      </c>
      <c r="Q12" s="153" t="s">
        <v>200</v>
      </c>
    </row>
    <row r="13" spans="1:19" s="192" customFormat="1">
      <c r="A13" s="189" t="s">
        <v>315</v>
      </c>
      <c r="B13" s="190"/>
      <c r="C13" s="191"/>
      <c r="D13" s="191"/>
      <c r="E13" s="304">
        <v>12220400</v>
      </c>
      <c r="F13" s="304">
        <v>0</v>
      </c>
      <c r="G13" s="304">
        <v>0</v>
      </c>
      <c r="H13" s="304">
        <v>169400</v>
      </c>
      <c r="I13" s="304">
        <v>12220400</v>
      </c>
      <c r="J13" s="304">
        <v>0</v>
      </c>
      <c r="K13" s="304">
        <v>0</v>
      </c>
      <c r="L13" s="304">
        <v>169400</v>
      </c>
      <c r="M13" s="304">
        <v>12220400</v>
      </c>
      <c r="N13" s="304">
        <v>0</v>
      </c>
      <c r="O13" s="304">
        <v>0</v>
      </c>
      <c r="P13" s="304">
        <v>169400</v>
      </c>
      <c r="Q13" s="153" t="s">
        <v>200</v>
      </c>
    </row>
    <row r="14" spans="1:19" s="192" customFormat="1">
      <c r="A14" s="189" t="s">
        <v>316</v>
      </c>
      <c r="B14" s="190"/>
      <c r="C14" s="191"/>
      <c r="D14" s="191"/>
      <c r="E14" s="304">
        <v>106917448.15000001</v>
      </c>
      <c r="F14" s="304">
        <v>2005135</v>
      </c>
      <c r="G14" s="304">
        <v>0</v>
      </c>
      <c r="H14" s="304">
        <v>4584600</v>
      </c>
      <c r="I14" s="304">
        <v>106917448.15000001</v>
      </c>
      <c r="J14" s="304">
        <v>2005135</v>
      </c>
      <c r="K14" s="304">
        <v>0</v>
      </c>
      <c r="L14" s="304">
        <v>4584600</v>
      </c>
      <c r="M14" s="304">
        <v>106917448.15000001</v>
      </c>
      <c r="N14" s="304">
        <v>2005135</v>
      </c>
      <c r="O14" s="304">
        <v>0</v>
      </c>
      <c r="P14" s="304">
        <v>4584600</v>
      </c>
      <c r="Q14" s="153" t="s">
        <v>200</v>
      </c>
    </row>
    <row r="15" spans="1:19" s="192" customFormat="1" hidden="1">
      <c r="A15" s="189" t="s">
        <v>318</v>
      </c>
      <c r="B15" s="190"/>
      <c r="C15" s="191"/>
      <c r="D15" s="191"/>
      <c r="E15" s="304"/>
      <c r="F15" s="304"/>
      <c r="G15" s="304"/>
      <c r="H15" s="304"/>
      <c r="I15" s="304"/>
      <c r="J15" s="304"/>
      <c r="K15" s="304"/>
      <c r="L15" s="304"/>
      <c r="M15" s="304"/>
      <c r="N15" s="304"/>
      <c r="O15" s="304"/>
      <c r="P15" s="304"/>
      <c r="Q15" s="153" t="s">
        <v>200</v>
      </c>
    </row>
    <row r="16" spans="1:19" s="192" customFormat="1" hidden="1">
      <c r="A16" s="189" t="s">
        <v>321</v>
      </c>
      <c r="B16" s="190"/>
      <c r="C16" s="191"/>
      <c r="D16" s="191"/>
      <c r="E16" s="304"/>
      <c r="F16" s="304"/>
      <c r="G16" s="304"/>
      <c r="H16" s="304"/>
      <c r="I16" s="304"/>
      <c r="J16" s="304"/>
      <c r="K16" s="304"/>
      <c r="L16" s="304"/>
      <c r="M16" s="304"/>
      <c r="N16" s="304"/>
      <c r="O16" s="304"/>
      <c r="P16" s="304"/>
      <c r="Q16" s="153" t="s">
        <v>200</v>
      </c>
    </row>
    <row r="17" spans="1:17" s="192" customFormat="1" hidden="1">
      <c r="A17" s="189" t="s">
        <v>319</v>
      </c>
      <c r="B17" s="190"/>
      <c r="C17" s="191"/>
      <c r="D17" s="191"/>
      <c r="E17" s="304"/>
      <c r="F17" s="304"/>
      <c r="G17" s="304"/>
      <c r="H17" s="304"/>
      <c r="I17" s="304"/>
      <c r="J17" s="304"/>
      <c r="K17" s="304"/>
      <c r="L17" s="304"/>
      <c r="M17" s="304"/>
      <c r="N17" s="304"/>
      <c r="O17" s="304"/>
      <c r="P17" s="304"/>
      <c r="Q17" s="153" t="s">
        <v>200</v>
      </c>
    </row>
    <row r="18" spans="1:17" s="192" customFormat="1" hidden="1">
      <c r="A18" s="189" t="s">
        <v>320</v>
      </c>
      <c r="B18" s="190"/>
      <c r="C18" s="191"/>
      <c r="D18" s="191"/>
      <c r="E18" s="304"/>
      <c r="F18" s="304"/>
      <c r="G18" s="304"/>
      <c r="H18" s="304"/>
      <c r="I18" s="304"/>
      <c r="J18" s="304"/>
      <c r="K18" s="304"/>
      <c r="L18" s="304"/>
      <c r="M18" s="304"/>
      <c r="N18" s="304"/>
      <c r="O18" s="304"/>
      <c r="P18" s="304"/>
      <c r="Q18" s="153" t="s">
        <v>200</v>
      </c>
    </row>
    <row r="19" spans="1:17" s="192" customFormat="1">
      <c r="A19" s="189" t="s">
        <v>317</v>
      </c>
      <c r="B19" s="190"/>
      <c r="C19" s="191"/>
      <c r="D19" s="191"/>
      <c r="E19" s="304">
        <v>25579487.989999998</v>
      </c>
      <c r="F19" s="304">
        <v>0</v>
      </c>
      <c r="G19" s="304">
        <v>0</v>
      </c>
      <c r="H19" s="304">
        <v>501400</v>
      </c>
      <c r="I19" s="304">
        <v>25579487.989999998</v>
      </c>
      <c r="J19" s="304">
        <v>0</v>
      </c>
      <c r="K19" s="304">
        <v>0</v>
      </c>
      <c r="L19" s="304">
        <v>501400</v>
      </c>
      <c r="M19" s="304">
        <v>25579487.989999998</v>
      </c>
      <c r="N19" s="304">
        <v>0</v>
      </c>
      <c r="O19" s="304">
        <v>0</v>
      </c>
      <c r="P19" s="304">
        <v>501400</v>
      </c>
      <c r="Q19" s="153" t="s">
        <v>200</v>
      </c>
    </row>
    <row r="20" spans="1:17" ht="45">
      <c r="A20" s="140" t="s">
        <v>529</v>
      </c>
      <c r="B20" s="150">
        <v>2120</v>
      </c>
      <c r="C20" s="78">
        <v>112</v>
      </c>
      <c r="D20" s="78">
        <v>214</v>
      </c>
      <c r="E20" s="129">
        <f>E21</f>
        <v>120000</v>
      </c>
      <c r="F20" s="129">
        <f t="shared" ref="F20:P20" si="3">F21</f>
        <v>0</v>
      </c>
      <c r="G20" s="129">
        <f t="shared" si="3"/>
        <v>0</v>
      </c>
      <c r="H20" s="129">
        <f t="shared" si="3"/>
        <v>0</v>
      </c>
      <c r="I20" s="17">
        <f t="shared" si="3"/>
        <v>120000</v>
      </c>
      <c r="J20" s="17">
        <f t="shared" si="3"/>
        <v>0</v>
      </c>
      <c r="K20" s="17">
        <f t="shared" si="3"/>
        <v>0</v>
      </c>
      <c r="L20" s="17">
        <f t="shared" si="3"/>
        <v>0</v>
      </c>
      <c r="M20" s="17">
        <f t="shared" si="3"/>
        <v>120000</v>
      </c>
      <c r="N20" s="17">
        <f t="shared" si="3"/>
        <v>0</v>
      </c>
      <c r="O20" s="17">
        <f t="shared" si="3"/>
        <v>0</v>
      </c>
      <c r="P20" s="17">
        <f t="shared" si="3"/>
        <v>0</v>
      </c>
      <c r="Q20" s="153" t="s">
        <v>200</v>
      </c>
    </row>
    <row r="21" spans="1:17" ht="60">
      <c r="A21" s="140" t="s">
        <v>500</v>
      </c>
      <c r="B21" s="150">
        <v>2120</v>
      </c>
      <c r="C21" s="78">
        <v>112</v>
      </c>
      <c r="D21" s="78">
        <v>214</v>
      </c>
      <c r="E21" s="129">
        <v>120000</v>
      </c>
      <c r="F21" s="129">
        <v>0</v>
      </c>
      <c r="G21" s="129">
        <v>0</v>
      </c>
      <c r="H21" s="129">
        <v>0</v>
      </c>
      <c r="I21" s="17">
        <v>120000</v>
      </c>
      <c r="J21" s="17">
        <v>0</v>
      </c>
      <c r="K21" s="17">
        <v>0</v>
      </c>
      <c r="L21" s="17">
        <v>0</v>
      </c>
      <c r="M21" s="17">
        <v>120000</v>
      </c>
      <c r="N21" s="187">
        <v>0</v>
      </c>
      <c r="O21" s="187">
        <v>0</v>
      </c>
      <c r="P21" s="187">
        <v>0</v>
      </c>
      <c r="Q21" s="153" t="s">
        <v>200</v>
      </c>
    </row>
    <row r="22" spans="1:17" ht="60">
      <c r="A22" s="140" t="s">
        <v>210</v>
      </c>
      <c r="B22" s="150">
        <v>2130</v>
      </c>
      <c r="C22" s="78">
        <v>113</v>
      </c>
      <c r="D22" s="78"/>
      <c r="E22" s="129">
        <v>0</v>
      </c>
      <c r="F22" s="129">
        <v>0</v>
      </c>
      <c r="G22" s="129">
        <v>0</v>
      </c>
      <c r="H22" s="129">
        <v>0</v>
      </c>
      <c r="I22" s="17">
        <v>0</v>
      </c>
      <c r="J22" s="17">
        <v>0</v>
      </c>
      <c r="K22" s="17">
        <v>0</v>
      </c>
      <c r="L22" s="17">
        <v>0</v>
      </c>
      <c r="M22" s="17">
        <v>0</v>
      </c>
      <c r="N22" s="187">
        <v>0</v>
      </c>
      <c r="O22" s="187">
        <v>0</v>
      </c>
      <c r="P22" s="187">
        <v>0</v>
      </c>
      <c r="Q22" s="153" t="s">
        <v>200</v>
      </c>
    </row>
    <row r="23" spans="1:17" ht="75">
      <c r="A23" s="140" t="s">
        <v>211</v>
      </c>
      <c r="B23" s="150">
        <v>2140</v>
      </c>
      <c r="C23" s="78">
        <v>119</v>
      </c>
      <c r="D23" s="78">
        <v>213</v>
      </c>
      <c r="E23" s="129">
        <f>E25+E33</f>
        <v>43704635.509999998</v>
      </c>
      <c r="F23" s="129">
        <f>F25+F33</f>
        <v>605550.77</v>
      </c>
      <c r="G23" s="129">
        <f>G25+G33</f>
        <v>0</v>
      </c>
      <c r="H23" s="129">
        <f>H25+H33</f>
        <v>1587130.8</v>
      </c>
      <c r="I23" s="17">
        <f t="shared" ref="I23:P23" si="4">I25+I33</f>
        <v>43704635.509999998</v>
      </c>
      <c r="J23" s="17">
        <f t="shared" si="4"/>
        <v>605550.77</v>
      </c>
      <c r="K23" s="17">
        <f t="shared" si="4"/>
        <v>0</v>
      </c>
      <c r="L23" s="17">
        <f t="shared" si="4"/>
        <v>1587130.8</v>
      </c>
      <c r="M23" s="17">
        <f t="shared" si="4"/>
        <v>43704635.509999998</v>
      </c>
      <c r="N23" s="17">
        <f t="shared" si="4"/>
        <v>605550.77</v>
      </c>
      <c r="O23" s="17">
        <f t="shared" si="4"/>
        <v>0</v>
      </c>
      <c r="P23" s="17">
        <f t="shared" si="4"/>
        <v>1587130.8</v>
      </c>
      <c r="Q23" s="153" t="s">
        <v>200</v>
      </c>
    </row>
    <row r="24" spans="1:17">
      <c r="A24" s="135" t="s">
        <v>214</v>
      </c>
      <c r="B24" s="148"/>
      <c r="C24" s="75"/>
      <c r="D24" s="75"/>
      <c r="E24" s="75"/>
      <c r="F24" s="75"/>
      <c r="G24" s="75"/>
      <c r="H24" s="75"/>
      <c r="I24" s="75"/>
      <c r="J24" s="75"/>
      <c r="K24" s="75"/>
      <c r="L24" s="75"/>
      <c r="M24" s="75"/>
      <c r="N24" s="186"/>
      <c r="O24" s="186"/>
      <c r="P24" s="186"/>
      <c r="Q24" s="149"/>
    </row>
    <row r="25" spans="1:17">
      <c r="A25" s="139" t="s">
        <v>212</v>
      </c>
      <c r="B25" s="150">
        <v>2141</v>
      </c>
      <c r="C25" s="78">
        <v>119</v>
      </c>
      <c r="D25" s="78">
        <v>213</v>
      </c>
      <c r="E25" s="129">
        <f>E26+E27+E32</f>
        <v>43704635.509999998</v>
      </c>
      <c r="F25" s="129">
        <f>F26+F27+F32</f>
        <v>605550.77</v>
      </c>
      <c r="G25" s="129">
        <f>G26+G27+G32</f>
        <v>0</v>
      </c>
      <c r="H25" s="129">
        <f>H26+H27+H32</f>
        <v>1587130.8</v>
      </c>
      <c r="I25" s="17">
        <f t="shared" ref="I25:P25" si="5">I26+I27+I32</f>
        <v>43704635.509999998</v>
      </c>
      <c r="J25" s="17">
        <f t="shared" si="5"/>
        <v>605550.77</v>
      </c>
      <c r="K25" s="17">
        <f t="shared" si="5"/>
        <v>0</v>
      </c>
      <c r="L25" s="17">
        <f t="shared" si="5"/>
        <v>1587130.8</v>
      </c>
      <c r="M25" s="17">
        <f t="shared" si="5"/>
        <v>43704635.509999998</v>
      </c>
      <c r="N25" s="17">
        <f t="shared" si="5"/>
        <v>605550.77</v>
      </c>
      <c r="O25" s="17">
        <f t="shared" si="5"/>
        <v>0</v>
      </c>
      <c r="P25" s="17">
        <f t="shared" si="5"/>
        <v>1587130.8</v>
      </c>
      <c r="Q25" s="153" t="s">
        <v>200</v>
      </c>
    </row>
    <row r="26" spans="1:17" s="192" customFormat="1">
      <c r="A26" s="189" t="s">
        <v>315</v>
      </c>
      <c r="B26" s="190"/>
      <c r="C26" s="191"/>
      <c r="D26" s="191"/>
      <c r="E26" s="304">
        <v>3690560.8</v>
      </c>
      <c r="F26" s="304">
        <v>0</v>
      </c>
      <c r="G26" s="304">
        <v>0</v>
      </c>
      <c r="H26" s="304">
        <v>51158.8</v>
      </c>
      <c r="I26" s="304">
        <v>3690560.8</v>
      </c>
      <c r="J26" s="304">
        <v>0</v>
      </c>
      <c r="K26" s="304">
        <v>0</v>
      </c>
      <c r="L26" s="304">
        <v>51158.8</v>
      </c>
      <c r="M26" s="304">
        <v>3690560.8</v>
      </c>
      <c r="N26" s="304">
        <v>0</v>
      </c>
      <c r="O26" s="304">
        <v>0</v>
      </c>
      <c r="P26" s="304">
        <v>51158.8</v>
      </c>
      <c r="Q26" s="153" t="s">
        <v>200</v>
      </c>
    </row>
    <row r="27" spans="1:17" s="192" customFormat="1">
      <c r="A27" s="189" t="s">
        <v>316</v>
      </c>
      <c r="B27" s="190"/>
      <c r="C27" s="191"/>
      <c r="D27" s="191"/>
      <c r="E27" s="304">
        <v>32289069.34</v>
      </c>
      <c r="F27" s="304">
        <v>605550.77</v>
      </c>
      <c r="G27" s="304">
        <v>0</v>
      </c>
      <c r="H27" s="304">
        <v>1384549.2</v>
      </c>
      <c r="I27" s="304">
        <v>32289069.34</v>
      </c>
      <c r="J27" s="304">
        <v>605550.77</v>
      </c>
      <c r="K27" s="304">
        <v>0</v>
      </c>
      <c r="L27" s="304">
        <v>1384549.2</v>
      </c>
      <c r="M27" s="304">
        <v>32289069.34</v>
      </c>
      <c r="N27" s="304">
        <v>605550.77</v>
      </c>
      <c r="O27" s="304">
        <v>0</v>
      </c>
      <c r="P27" s="304">
        <v>1384549.2</v>
      </c>
      <c r="Q27" s="153" t="s">
        <v>200</v>
      </c>
    </row>
    <row r="28" spans="1:17" s="192" customFormat="1" hidden="1">
      <c r="A28" s="189" t="s">
        <v>318</v>
      </c>
      <c r="B28" s="190"/>
      <c r="C28" s="191"/>
      <c r="D28" s="191"/>
      <c r="E28" s="304"/>
      <c r="F28" s="304"/>
      <c r="G28" s="304"/>
      <c r="H28" s="304"/>
      <c r="I28" s="304"/>
      <c r="J28" s="304"/>
      <c r="K28" s="304"/>
      <c r="L28" s="304"/>
      <c r="M28" s="304"/>
      <c r="N28" s="304"/>
      <c r="O28" s="304"/>
      <c r="P28" s="304"/>
      <c r="Q28" s="153" t="s">
        <v>200</v>
      </c>
    </row>
    <row r="29" spans="1:17" s="192" customFormat="1" hidden="1">
      <c r="A29" s="189" t="s">
        <v>321</v>
      </c>
      <c r="B29" s="190"/>
      <c r="C29" s="191"/>
      <c r="D29" s="191"/>
      <c r="E29" s="304"/>
      <c r="F29" s="304"/>
      <c r="G29" s="304"/>
      <c r="H29" s="304"/>
      <c r="I29" s="304"/>
      <c r="J29" s="304"/>
      <c r="K29" s="304"/>
      <c r="L29" s="304"/>
      <c r="M29" s="304"/>
      <c r="N29" s="304"/>
      <c r="O29" s="304"/>
      <c r="P29" s="304"/>
      <c r="Q29" s="153" t="s">
        <v>200</v>
      </c>
    </row>
    <row r="30" spans="1:17" s="192" customFormat="1" hidden="1">
      <c r="A30" s="189" t="s">
        <v>319</v>
      </c>
      <c r="B30" s="190"/>
      <c r="C30" s="191"/>
      <c r="D30" s="191"/>
      <c r="E30" s="304"/>
      <c r="F30" s="304"/>
      <c r="G30" s="304"/>
      <c r="H30" s="304"/>
      <c r="I30" s="304"/>
      <c r="J30" s="304"/>
      <c r="K30" s="304"/>
      <c r="L30" s="304"/>
      <c r="M30" s="304"/>
      <c r="N30" s="304"/>
      <c r="O30" s="304"/>
      <c r="P30" s="304"/>
      <c r="Q30" s="153" t="s">
        <v>200</v>
      </c>
    </row>
    <row r="31" spans="1:17" s="192" customFormat="1" hidden="1">
      <c r="A31" s="189" t="s">
        <v>320</v>
      </c>
      <c r="B31" s="190"/>
      <c r="C31" s="191"/>
      <c r="D31" s="191"/>
      <c r="E31" s="304"/>
      <c r="F31" s="304"/>
      <c r="G31" s="304"/>
      <c r="H31" s="304"/>
      <c r="I31" s="304"/>
      <c r="J31" s="304"/>
      <c r="K31" s="304"/>
      <c r="L31" s="304"/>
      <c r="M31" s="304"/>
      <c r="N31" s="304"/>
      <c r="O31" s="304"/>
      <c r="P31" s="304"/>
      <c r="Q31" s="153" t="s">
        <v>200</v>
      </c>
    </row>
    <row r="32" spans="1:17" s="192" customFormat="1">
      <c r="A32" s="189" t="s">
        <v>317</v>
      </c>
      <c r="B32" s="190"/>
      <c r="C32" s="191"/>
      <c r="D32" s="191"/>
      <c r="E32" s="304">
        <v>7725005.3700000001</v>
      </c>
      <c r="F32" s="304">
        <v>0</v>
      </c>
      <c r="G32" s="304">
        <v>0</v>
      </c>
      <c r="H32" s="304">
        <v>151422.79999999999</v>
      </c>
      <c r="I32" s="304">
        <v>7725005.3700000001</v>
      </c>
      <c r="J32" s="304">
        <v>0</v>
      </c>
      <c r="K32" s="304">
        <v>0</v>
      </c>
      <c r="L32" s="304">
        <v>151422.79999999999</v>
      </c>
      <c r="M32" s="304">
        <v>7725005.3700000001</v>
      </c>
      <c r="N32" s="304">
        <v>0</v>
      </c>
      <c r="O32" s="304">
        <v>0</v>
      </c>
      <c r="P32" s="304">
        <v>151422.79999999999</v>
      </c>
      <c r="Q32" s="153" t="s">
        <v>200</v>
      </c>
    </row>
    <row r="33" spans="1:17">
      <c r="A33" s="139" t="s">
        <v>213</v>
      </c>
      <c r="B33" s="150">
        <v>2142</v>
      </c>
      <c r="C33" s="78">
        <v>119</v>
      </c>
      <c r="D33" s="78"/>
      <c r="E33" s="129">
        <v>0</v>
      </c>
      <c r="F33" s="129">
        <v>0</v>
      </c>
      <c r="G33" s="129">
        <v>0</v>
      </c>
      <c r="H33" s="129">
        <v>0</v>
      </c>
      <c r="I33" s="17">
        <v>0</v>
      </c>
      <c r="J33" s="17">
        <v>0</v>
      </c>
      <c r="K33" s="17">
        <v>0</v>
      </c>
      <c r="L33" s="17">
        <v>0</v>
      </c>
      <c r="M33" s="17">
        <v>0</v>
      </c>
      <c r="N33" s="187">
        <v>0</v>
      </c>
      <c r="O33" s="187">
        <v>0</v>
      </c>
      <c r="P33" s="187">
        <v>0</v>
      </c>
      <c r="Q33" s="153" t="s">
        <v>200</v>
      </c>
    </row>
    <row r="34" spans="1:17" ht="45">
      <c r="A34" s="139" t="s">
        <v>342</v>
      </c>
      <c r="B34" s="150">
        <v>2150</v>
      </c>
      <c r="C34" s="78">
        <v>111</v>
      </c>
      <c r="D34" s="78">
        <v>266</v>
      </c>
      <c r="E34" s="129">
        <v>450000</v>
      </c>
      <c r="F34" s="129">
        <v>7000</v>
      </c>
      <c r="G34" s="129">
        <v>0</v>
      </c>
      <c r="H34" s="129">
        <v>7000</v>
      </c>
      <c r="I34" s="17">
        <v>450000</v>
      </c>
      <c r="J34" s="17">
        <v>7000</v>
      </c>
      <c r="K34" s="17">
        <v>0</v>
      </c>
      <c r="L34" s="17">
        <v>7000</v>
      </c>
      <c r="M34" s="17">
        <v>450000</v>
      </c>
      <c r="N34" s="187">
        <v>7000</v>
      </c>
      <c r="O34" s="187">
        <v>0</v>
      </c>
      <c r="P34" s="187">
        <v>7000</v>
      </c>
      <c r="Q34" s="153" t="s">
        <v>200</v>
      </c>
    </row>
    <row r="35" spans="1:17" ht="45">
      <c r="A35" s="140" t="s">
        <v>235</v>
      </c>
      <c r="B35" s="150">
        <v>2160</v>
      </c>
      <c r="C35" s="78">
        <v>131</v>
      </c>
      <c r="D35" s="78"/>
      <c r="E35" s="129">
        <v>0</v>
      </c>
      <c r="F35" s="129">
        <v>0</v>
      </c>
      <c r="G35" s="129">
        <v>0</v>
      </c>
      <c r="H35" s="129">
        <v>0</v>
      </c>
      <c r="I35" s="17">
        <v>0</v>
      </c>
      <c r="J35" s="17">
        <v>0</v>
      </c>
      <c r="K35" s="17">
        <v>0</v>
      </c>
      <c r="L35" s="17">
        <v>0</v>
      </c>
      <c r="M35" s="17">
        <v>0</v>
      </c>
      <c r="N35" s="187">
        <v>0</v>
      </c>
      <c r="O35" s="187">
        <v>0</v>
      </c>
      <c r="P35" s="187">
        <v>0</v>
      </c>
      <c r="Q35" s="153" t="s">
        <v>200</v>
      </c>
    </row>
    <row r="36" spans="1:17" ht="45">
      <c r="A36" s="140" t="s">
        <v>236</v>
      </c>
      <c r="B36" s="150">
        <v>2170</v>
      </c>
      <c r="C36" s="78">
        <v>134</v>
      </c>
      <c r="D36" s="78"/>
      <c r="E36" s="129">
        <v>0</v>
      </c>
      <c r="F36" s="129">
        <v>0</v>
      </c>
      <c r="G36" s="129">
        <v>0</v>
      </c>
      <c r="H36" s="129">
        <v>0</v>
      </c>
      <c r="I36" s="17">
        <v>0</v>
      </c>
      <c r="J36" s="17">
        <v>0</v>
      </c>
      <c r="K36" s="17">
        <v>0</v>
      </c>
      <c r="L36" s="17">
        <v>0</v>
      </c>
      <c r="M36" s="17">
        <v>0</v>
      </c>
      <c r="N36" s="187">
        <v>0</v>
      </c>
      <c r="O36" s="187">
        <v>0</v>
      </c>
      <c r="P36" s="187">
        <v>0</v>
      </c>
      <c r="Q36" s="153" t="s">
        <v>200</v>
      </c>
    </row>
    <row r="37" spans="1:17" ht="90">
      <c r="A37" s="140" t="s">
        <v>215</v>
      </c>
      <c r="B37" s="150">
        <v>2180</v>
      </c>
      <c r="C37" s="78">
        <v>139</v>
      </c>
      <c r="D37" s="78"/>
      <c r="E37" s="129">
        <f>E39+E40</f>
        <v>0</v>
      </c>
      <c r="F37" s="129">
        <v>0</v>
      </c>
      <c r="G37" s="129">
        <v>0</v>
      </c>
      <c r="H37" s="129">
        <v>0</v>
      </c>
      <c r="I37" s="17">
        <f t="shared" ref="I37:M37" si="6">I39+I40</f>
        <v>0</v>
      </c>
      <c r="J37" s="17">
        <v>0</v>
      </c>
      <c r="K37" s="17">
        <v>0</v>
      </c>
      <c r="L37" s="17">
        <v>0</v>
      </c>
      <c r="M37" s="17">
        <f t="shared" si="6"/>
        <v>0</v>
      </c>
      <c r="N37" s="187">
        <v>0</v>
      </c>
      <c r="O37" s="187">
        <v>0</v>
      </c>
      <c r="P37" s="187">
        <v>0</v>
      </c>
      <c r="Q37" s="153" t="s">
        <v>200</v>
      </c>
    </row>
    <row r="38" spans="1:17">
      <c r="A38" s="135" t="s">
        <v>214</v>
      </c>
      <c r="B38" s="148"/>
      <c r="C38" s="75"/>
      <c r="D38" s="75"/>
      <c r="E38" s="75"/>
      <c r="F38" s="75"/>
      <c r="G38" s="75"/>
      <c r="H38" s="75"/>
      <c r="I38" s="75"/>
      <c r="J38" s="75"/>
      <c r="K38" s="75"/>
      <c r="L38" s="75"/>
      <c r="M38" s="75"/>
      <c r="N38" s="186"/>
      <c r="O38" s="186"/>
      <c r="P38" s="186"/>
      <c r="Q38" s="149"/>
    </row>
    <row r="39" spans="1:17">
      <c r="A39" s="139" t="s">
        <v>216</v>
      </c>
      <c r="B39" s="150">
        <v>2181</v>
      </c>
      <c r="C39" s="78">
        <v>139</v>
      </c>
      <c r="D39" s="78"/>
      <c r="E39" s="129">
        <v>0</v>
      </c>
      <c r="F39" s="129">
        <v>0</v>
      </c>
      <c r="G39" s="129">
        <v>0</v>
      </c>
      <c r="H39" s="129">
        <v>0</v>
      </c>
      <c r="I39" s="17">
        <v>0</v>
      </c>
      <c r="J39" s="17">
        <v>0</v>
      </c>
      <c r="K39" s="17">
        <v>0</v>
      </c>
      <c r="L39" s="17">
        <v>0</v>
      </c>
      <c r="M39" s="17">
        <v>0</v>
      </c>
      <c r="N39" s="187">
        <v>0</v>
      </c>
      <c r="O39" s="187">
        <v>0</v>
      </c>
      <c r="P39" s="187">
        <v>0</v>
      </c>
      <c r="Q39" s="153" t="s">
        <v>200</v>
      </c>
    </row>
    <row r="40" spans="1:17" ht="30">
      <c r="A40" s="139" t="s">
        <v>217</v>
      </c>
      <c r="B40" s="150">
        <v>2182</v>
      </c>
      <c r="C40" s="78">
        <v>139</v>
      </c>
      <c r="D40" s="78"/>
      <c r="E40" s="129">
        <v>0</v>
      </c>
      <c r="F40" s="129">
        <v>0</v>
      </c>
      <c r="G40" s="129">
        <v>0</v>
      </c>
      <c r="H40" s="129">
        <v>0</v>
      </c>
      <c r="I40" s="17">
        <v>0</v>
      </c>
      <c r="J40" s="17">
        <v>0</v>
      </c>
      <c r="K40" s="17">
        <v>0</v>
      </c>
      <c r="L40" s="17">
        <v>0</v>
      </c>
      <c r="M40" s="17">
        <v>0</v>
      </c>
      <c r="N40" s="187">
        <v>0</v>
      </c>
      <c r="O40" s="187">
        <v>0</v>
      </c>
      <c r="P40" s="187">
        <v>0</v>
      </c>
      <c r="Q40" s="153" t="s">
        <v>200</v>
      </c>
    </row>
    <row r="41" spans="1:17" ht="30">
      <c r="A41" s="137" t="s">
        <v>218</v>
      </c>
      <c r="B41" s="150">
        <v>2200</v>
      </c>
      <c r="C41" s="172">
        <v>300</v>
      </c>
      <c r="D41" s="172"/>
      <c r="E41" s="129">
        <f>E43+E47+E48+E49</f>
        <v>0</v>
      </c>
      <c r="F41" s="129">
        <f>F43+F47+F48+F49</f>
        <v>0</v>
      </c>
      <c r="G41" s="129">
        <f>G43+G47+G48+G49</f>
        <v>0</v>
      </c>
      <c r="H41" s="129">
        <f>H43+H47+H48+H49</f>
        <v>115000</v>
      </c>
      <c r="I41" s="17">
        <f t="shared" ref="I41:P41" si="7">I43+I47+I48+I49</f>
        <v>0</v>
      </c>
      <c r="J41" s="17">
        <f t="shared" si="7"/>
        <v>0</v>
      </c>
      <c r="K41" s="17">
        <f t="shared" si="7"/>
        <v>0</v>
      </c>
      <c r="L41" s="17">
        <f t="shared" si="7"/>
        <v>115000</v>
      </c>
      <c r="M41" s="17">
        <f t="shared" si="7"/>
        <v>0</v>
      </c>
      <c r="N41" s="17">
        <f t="shared" si="7"/>
        <v>0</v>
      </c>
      <c r="O41" s="17">
        <f t="shared" si="7"/>
        <v>0</v>
      </c>
      <c r="P41" s="17">
        <f t="shared" si="7"/>
        <v>115000</v>
      </c>
      <c r="Q41" s="153" t="s">
        <v>200</v>
      </c>
    </row>
    <row r="42" spans="1:17">
      <c r="A42" s="135" t="s">
        <v>14</v>
      </c>
      <c r="B42" s="148"/>
      <c r="C42" s="75"/>
      <c r="D42" s="75"/>
      <c r="E42" s="75"/>
      <c r="F42" s="75"/>
      <c r="G42" s="75"/>
      <c r="H42" s="75"/>
      <c r="I42" s="75"/>
      <c r="J42" s="75"/>
      <c r="K42" s="75"/>
      <c r="L42" s="75"/>
      <c r="M42" s="75"/>
      <c r="N42" s="186"/>
      <c r="O42" s="186"/>
      <c r="P42" s="186"/>
      <c r="Q42" s="149"/>
    </row>
    <row r="43" spans="1:17" ht="45">
      <c r="A43" s="140" t="s">
        <v>219</v>
      </c>
      <c r="B43" s="150">
        <v>2210</v>
      </c>
      <c r="C43" s="172">
        <v>320</v>
      </c>
      <c r="D43" s="172"/>
      <c r="E43" s="129">
        <f>E45+E46</f>
        <v>0</v>
      </c>
      <c r="F43" s="129">
        <f>F45+F46</f>
        <v>0</v>
      </c>
      <c r="G43" s="129">
        <f>G45+G46</f>
        <v>0</v>
      </c>
      <c r="H43" s="129">
        <f>H45+H46</f>
        <v>115000</v>
      </c>
      <c r="I43" s="17">
        <f t="shared" ref="I43:P43" si="8">I45+I46</f>
        <v>0</v>
      </c>
      <c r="J43" s="17">
        <f t="shared" si="8"/>
        <v>0</v>
      </c>
      <c r="K43" s="17">
        <f t="shared" si="8"/>
        <v>0</v>
      </c>
      <c r="L43" s="17">
        <f t="shared" si="8"/>
        <v>115000</v>
      </c>
      <c r="M43" s="17">
        <f t="shared" si="8"/>
        <v>0</v>
      </c>
      <c r="N43" s="17">
        <f t="shared" si="8"/>
        <v>0</v>
      </c>
      <c r="O43" s="17">
        <f t="shared" si="8"/>
        <v>0</v>
      </c>
      <c r="P43" s="17">
        <f t="shared" si="8"/>
        <v>115000</v>
      </c>
      <c r="Q43" s="153" t="s">
        <v>200</v>
      </c>
    </row>
    <row r="44" spans="1:17">
      <c r="A44" s="135" t="s">
        <v>180</v>
      </c>
      <c r="B44" s="148"/>
      <c r="C44" s="75"/>
      <c r="D44" s="75"/>
      <c r="E44" s="75"/>
      <c r="F44" s="75"/>
      <c r="G44" s="75"/>
      <c r="H44" s="75"/>
      <c r="I44" s="75"/>
      <c r="J44" s="75"/>
      <c r="K44" s="75"/>
      <c r="L44" s="75"/>
      <c r="M44" s="75"/>
      <c r="N44" s="186"/>
      <c r="O44" s="186"/>
      <c r="P44" s="186"/>
      <c r="Q44" s="149"/>
    </row>
    <row r="45" spans="1:17" ht="60">
      <c r="A45" s="140" t="s">
        <v>220</v>
      </c>
      <c r="B45" s="154">
        <v>2211</v>
      </c>
      <c r="C45" s="55">
        <v>321</v>
      </c>
      <c r="D45" s="55"/>
      <c r="E45" s="129">
        <v>0</v>
      </c>
      <c r="F45" s="129">
        <v>0</v>
      </c>
      <c r="G45" s="129">
        <v>0</v>
      </c>
      <c r="H45" s="129">
        <v>0</v>
      </c>
      <c r="I45" s="129">
        <v>0</v>
      </c>
      <c r="J45" s="129">
        <v>0</v>
      </c>
      <c r="K45" s="129">
        <v>0</v>
      </c>
      <c r="L45" s="129">
        <v>0</v>
      </c>
      <c r="M45" s="129">
        <v>0</v>
      </c>
      <c r="N45" s="279">
        <v>0</v>
      </c>
      <c r="O45" s="279">
        <v>0</v>
      </c>
      <c r="P45" s="279">
        <v>0</v>
      </c>
      <c r="Q45" s="155" t="s">
        <v>200</v>
      </c>
    </row>
    <row r="46" spans="1:17" ht="30">
      <c r="A46" s="135" t="s">
        <v>341</v>
      </c>
      <c r="B46" s="150"/>
      <c r="C46" s="78">
        <v>323</v>
      </c>
      <c r="D46" s="78">
        <v>226</v>
      </c>
      <c r="E46" s="129">
        <v>0</v>
      </c>
      <c r="F46" s="129">
        <v>0</v>
      </c>
      <c r="G46" s="129">
        <v>0</v>
      </c>
      <c r="H46" s="129">
        <v>115000</v>
      </c>
      <c r="I46" s="17">
        <v>0</v>
      </c>
      <c r="J46" s="17">
        <v>0</v>
      </c>
      <c r="K46" s="17">
        <v>0</v>
      </c>
      <c r="L46" s="17">
        <v>115000</v>
      </c>
      <c r="M46" s="17">
        <v>0</v>
      </c>
      <c r="N46" s="187">
        <v>0</v>
      </c>
      <c r="O46" s="187">
        <v>0</v>
      </c>
      <c r="P46" s="187">
        <v>115000</v>
      </c>
      <c r="Q46" s="155" t="s">
        <v>200</v>
      </c>
    </row>
    <row r="47" spans="1:17" ht="75">
      <c r="A47" s="140" t="s">
        <v>221</v>
      </c>
      <c r="B47" s="150">
        <v>2220</v>
      </c>
      <c r="C47" s="78">
        <v>340</v>
      </c>
      <c r="D47" s="78"/>
      <c r="E47" s="129">
        <v>0</v>
      </c>
      <c r="F47" s="129">
        <v>0</v>
      </c>
      <c r="G47" s="129">
        <v>0</v>
      </c>
      <c r="H47" s="129">
        <v>0</v>
      </c>
      <c r="I47" s="17">
        <v>0</v>
      </c>
      <c r="J47" s="17">
        <v>0</v>
      </c>
      <c r="K47" s="17">
        <v>0</v>
      </c>
      <c r="L47" s="17">
        <v>0</v>
      </c>
      <c r="M47" s="17">
        <v>0</v>
      </c>
      <c r="N47" s="187">
        <v>0</v>
      </c>
      <c r="O47" s="187">
        <v>0</v>
      </c>
      <c r="P47" s="187">
        <v>0</v>
      </c>
      <c r="Q47" s="155" t="s">
        <v>200</v>
      </c>
    </row>
    <row r="48" spans="1:17" ht="120">
      <c r="A48" s="140" t="s">
        <v>237</v>
      </c>
      <c r="B48" s="150">
        <v>2230</v>
      </c>
      <c r="C48" s="78">
        <v>350</v>
      </c>
      <c r="D48" s="78"/>
      <c r="E48" s="129">
        <v>0</v>
      </c>
      <c r="F48" s="129">
        <v>0</v>
      </c>
      <c r="G48" s="129">
        <v>0</v>
      </c>
      <c r="H48" s="129">
        <v>0</v>
      </c>
      <c r="I48" s="17">
        <v>0</v>
      </c>
      <c r="J48" s="17">
        <v>0</v>
      </c>
      <c r="K48" s="17">
        <v>0</v>
      </c>
      <c r="L48" s="17">
        <v>0</v>
      </c>
      <c r="M48" s="17">
        <v>0</v>
      </c>
      <c r="N48" s="187">
        <v>0</v>
      </c>
      <c r="O48" s="187">
        <v>0</v>
      </c>
      <c r="P48" s="187">
        <v>0</v>
      </c>
      <c r="Q48" s="155" t="s">
        <v>200</v>
      </c>
    </row>
    <row r="49" spans="1:17" ht="45">
      <c r="A49" s="140" t="s">
        <v>222</v>
      </c>
      <c r="B49" s="150">
        <v>2240</v>
      </c>
      <c r="C49" s="78">
        <v>360</v>
      </c>
      <c r="D49" s="78"/>
      <c r="E49" s="129">
        <v>0</v>
      </c>
      <c r="F49" s="129">
        <v>0</v>
      </c>
      <c r="G49" s="129">
        <v>0</v>
      </c>
      <c r="H49" s="129">
        <v>0</v>
      </c>
      <c r="I49" s="17">
        <v>0</v>
      </c>
      <c r="J49" s="17">
        <v>0</v>
      </c>
      <c r="K49" s="17">
        <v>0</v>
      </c>
      <c r="L49" s="17">
        <v>0</v>
      </c>
      <c r="M49" s="17">
        <v>0</v>
      </c>
      <c r="N49" s="187">
        <v>0</v>
      </c>
      <c r="O49" s="187">
        <v>0</v>
      </c>
      <c r="P49" s="187">
        <v>0</v>
      </c>
      <c r="Q49" s="155" t="s">
        <v>200</v>
      </c>
    </row>
    <row r="50" spans="1:17" ht="30">
      <c r="A50" s="137" t="s">
        <v>223</v>
      </c>
      <c r="B50" s="150">
        <v>2300</v>
      </c>
      <c r="C50" s="172">
        <v>850</v>
      </c>
      <c r="D50" s="172">
        <v>290</v>
      </c>
      <c r="E50" s="129">
        <f>E52+E53+E54</f>
        <v>683561</v>
      </c>
      <c r="F50" s="129">
        <f>F52+F53+F54</f>
        <v>0</v>
      </c>
      <c r="G50" s="129">
        <f>G52+G53+G54</f>
        <v>0</v>
      </c>
      <c r="H50" s="129">
        <f>H52+H53+H54</f>
        <v>82750</v>
      </c>
      <c r="I50" s="17">
        <f t="shared" ref="I50:P50" si="9">I52+I53+I54</f>
        <v>683561</v>
      </c>
      <c r="J50" s="17">
        <f t="shared" si="9"/>
        <v>0</v>
      </c>
      <c r="K50" s="17">
        <f t="shared" si="9"/>
        <v>0</v>
      </c>
      <c r="L50" s="17">
        <f t="shared" si="9"/>
        <v>82750</v>
      </c>
      <c r="M50" s="17">
        <f t="shared" si="9"/>
        <v>683561</v>
      </c>
      <c r="N50" s="17">
        <f t="shared" si="9"/>
        <v>0</v>
      </c>
      <c r="O50" s="17">
        <f t="shared" si="9"/>
        <v>0</v>
      </c>
      <c r="P50" s="17">
        <f t="shared" si="9"/>
        <v>82750</v>
      </c>
      <c r="Q50" s="153" t="s">
        <v>200</v>
      </c>
    </row>
    <row r="51" spans="1:17">
      <c r="A51" s="135" t="s">
        <v>7</v>
      </c>
      <c r="B51" s="148"/>
      <c r="C51" s="75"/>
      <c r="D51" s="75"/>
      <c r="E51" s="75"/>
      <c r="F51" s="75"/>
      <c r="G51" s="75"/>
      <c r="H51" s="75"/>
      <c r="I51" s="75"/>
      <c r="J51" s="75"/>
      <c r="K51" s="75"/>
      <c r="L51" s="75"/>
      <c r="M51" s="75"/>
      <c r="N51" s="186"/>
      <c r="O51" s="186"/>
      <c r="P51" s="186"/>
      <c r="Q51" s="149"/>
    </row>
    <row r="52" spans="1:17" ht="30">
      <c r="A52" s="140" t="s">
        <v>224</v>
      </c>
      <c r="B52" s="150">
        <v>2310</v>
      </c>
      <c r="C52" s="172">
        <v>851</v>
      </c>
      <c r="D52" s="172">
        <v>290</v>
      </c>
      <c r="E52" s="129">
        <v>325561</v>
      </c>
      <c r="F52" s="129">
        <v>0</v>
      </c>
      <c r="G52" s="129">
        <v>0</v>
      </c>
      <c r="H52" s="129">
        <v>0</v>
      </c>
      <c r="I52" s="17">
        <v>325561</v>
      </c>
      <c r="J52" s="17">
        <v>0</v>
      </c>
      <c r="K52" s="17">
        <v>0</v>
      </c>
      <c r="L52" s="17">
        <v>0</v>
      </c>
      <c r="M52" s="17">
        <v>325561</v>
      </c>
      <c r="N52" s="187">
        <v>0</v>
      </c>
      <c r="O52" s="187">
        <v>0</v>
      </c>
      <c r="P52" s="187">
        <v>0</v>
      </c>
      <c r="Q52" s="153" t="s">
        <v>200</v>
      </c>
    </row>
    <row r="53" spans="1:17" ht="75">
      <c r="A53" s="140" t="s">
        <v>225</v>
      </c>
      <c r="B53" s="150">
        <v>2320</v>
      </c>
      <c r="C53" s="172">
        <v>852</v>
      </c>
      <c r="D53" s="172">
        <v>290</v>
      </c>
      <c r="E53" s="129">
        <v>108000</v>
      </c>
      <c r="F53" s="129">
        <v>0</v>
      </c>
      <c r="G53" s="129">
        <v>0</v>
      </c>
      <c r="H53" s="129">
        <v>12750</v>
      </c>
      <c r="I53" s="17">
        <v>108000</v>
      </c>
      <c r="J53" s="17">
        <v>0</v>
      </c>
      <c r="K53" s="17">
        <v>0</v>
      </c>
      <c r="L53" s="17">
        <v>12750</v>
      </c>
      <c r="M53" s="17">
        <v>108000</v>
      </c>
      <c r="N53" s="187">
        <v>0</v>
      </c>
      <c r="O53" s="187">
        <v>0</v>
      </c>
      <c r="P53" s="187">
        <v>12750</v>
      </c>
      <c r="Q53" s="153" t="s">
        <v>200</v>
      </c>
    </row>
    <row r="54" spans="1:17" ht="45">
      <c r="A54" s="140" t="s">
        <v>226</v>
      </c>
      <c r="B54" s="150">
        <v>2330</v>
      </c>
      <c r="C54" s="172">
        <v>853</v>
      </c>
      <c r="D54" s="172">
        <v>290</v>
      </c>
      <c r="E54" s="129">
        <v>250000</v>
      </c>
      <c r="F54" s="129">
        <v>0</v>
      </c>
      <c r="G54" s="129">
        <v>0</v>
      </c>
      <c r="H54" s="129">
        <v>70000</v>
      </c>
      <c r="I54" s="17">
        <v>250000</v>
      </c>
      <c r="J54" s="17">
        <v>0</v>
      </c>
      <c r="K54" s="17">
        <v>0</v>
      </c>
      <c r="L54" s="17">
        <v>70000</v>
      </c>
      <c r="M54" s="17">
        <v>250000</v>
      </c>
      <c r="N54" s="187">
        <v>0</v>
      </c>
      <c r="O54" s="187">
        <v>0</v>
      </c>
      <c r="P54" s="187">
        <v>70000</v>
      </c>
      <c r="Q54" s="153" t="s">
        <v>200</v>
      </c>
    </row>
    <row r="55" spans="1:17" ht="30">
      <c r="A55" s="140" t="s">
        <v>344</v>
      </c>
      <c r="B55" s="150">
        <v>2400</v>
      </c>
      <c r="C55" s="282">
        <v>853</v>
      </c>
      <c r="D55" s="282">
        <v>295</v>
      </c>
      <c r="E55" s="129">
        <v>0</v>
      </c>
      <c r="F55" s="129">
        <v>0</v>
      </c>
      <c r="G55" s="129">
        <v>0</v>
      </c>
      <c r="H55" s="129">
        <v>10000</v>
      </c>
      <c r="I55" s="17">
        <v>0</v>
      </c>
      <c r="J55" s="17">
        <v>0</v>
      </c>
      <c r="K55" s="17">
        <v>0</v>
      </c>
      <c r="L55" s="17">
        <v>10000</v>
      </c>
      <c r="M55" s="17">
        <v>0</v>
      </c>
      <c r="N55" s="187">
        <v>0</v>
      </c>
      <c r="O55" s="187">
        <v>0</v>
      </c>
      <c r="P55" s="187">
        <v>10000</v>
      </c>
      <c r="Q55" s="153" t="s">
        <v>200</v>
      </c>
    </row>
    <row r="56" spans="1:17" ht="30">
      <c r="A56" s="135" t="s">
        <v>228</v>
      </c>
      <c r="B56" s="150">
        <v>2500</v>
      </c>
      <c r="C56" s="172" t="s">
        <v>200</v>
      </c>
      <c r="D56" s="172"/>
      <c r="E56" s="129">
        <f>E57</f>
        <v>0</v>
      </c>
      <c r="F56" s="129">
        <f>F57</f>
        <v>0</v>
      </c>
      <c r="G56" s="129">
        <f>G57</f>
        <v>0</v>
      </c>
      <c r="H56" s="129">
        <f>H57</f>
        <v>0</v>
      </c>
      <c r="I56" s="17">
        <f t="shared" ref="I56:P56" si="10">I57</f>
        <v>0</v>
      </c>
      <c r="J56" s="17">
        <f t="shared" si="10"/>
        <v>0</v>
      </c>
      <c r="K56" s="17">
        <f t="shared" si="10"/>
        <v>0</v>
      </c>
      <c r="L56" s="17">
        <f t="shared" si="10"/>
        <v>0</v>
      </c>
      <c r="M56" s="17">
        <f t="shared" si="10"/>
        <v>0</v>
      </c>
      <c r="N56" s="17">
        <f t="shared" si="10"/>
        <v>0</v>
      </c>
      <c r="O56" s="17">
        <f t="shared" si="10"/>
        <v>0</v>
      </c>
      <c r="P56" s="17">
        <f t="shared" si="10"/>
        <v>0</v>
      </c>
      <c r="Q56" s="153" t="s">
        <v>200</v>
      </c>
    </row>
    <row r="57" spans="1:17" ht="90">
      <c r="A57" s="140" t="s">
        <v>227</v>
      </c>
      <c r="B57" s="150">
        <v>2520</v>
      </c>
      <c r="C57" s="172">
        <v>831</v>
      </c>
      <c r="D57" s="172"/>
      <c r="E57" s="129">
        <v>0</v>
      </c>
      <c r="F57" s="129">
        <v>0</v>
      </c>
      <c r="G57" s="129">
        <v>0</v>
      </c>
      <c r="H57" s="129">
        <v>0</v>
      </c>
      <c r="I57" s="17">
        <v>0</v>
      </c>
      <c r="J57" s="17">
        <v>0</v>
      </c>
      <c r="K57" s="17">
        <v>0</v>
      </c>
      <c r="L57" s="17">
        <v>0</v>
      </c>
      <c r="M57" s="17">
        <v>0</v>
      </c>
      <c r="N57" s="187">
        <v>0</v>
      </c>
      <c r="O57" s="187">
        <v>0</v>
      </c>
      <c r="P57" s="187">
        <v>0</v>
      </c>
      <c r="Q57" s="153" t="s">
        <v>200</v>
      </c>
    </row>
    <row r="58" spans="1:17" ht="33">
      <c r="A58" s="135" t="s">
        <v>245</v>
      </c>
      <c r="B58" s="150">
        <v>2600</v>
      </c>
      <c r="C58" s="172" t="s">
        <v>200</v>
      </c>
      <c r="D58" s="172" t="s">
        <v>200</v>
      </c>
      <c r="E58" s="129">
        <f>E60+E63+E75</f>
        <v>18615680.390000001</v>
      </c>
      <c r="F58" s="129">
        <f>F60+F63+F75</f>
        <v>2153205.23</v>
      </c>
      <c r="G58" s="129">
        <f>G60+G63+G75</f>
        <v>0</v>
      </c>
      <c r="H58" s="129">
        <f>H60+H63+H75</f>
        <v>3562719.2</v>
      </c>
      <c r="I58" s="17">
        <f t="shared" ref="I58:P58" si="11">I60+I63+I75</f>
        <v>18615680.390000001</v>
      </c>
      <c r="J58" s="17">
        <f t="shared" si="11"/>
        <v>2039815.23</v>
      </c>
      <c r="K58" s="17">
        <f t="shared" si="11"/>
        <v>0</v>
      </c>
      <c r="L58" s="17">
        <f t="shared" si="11"/>
        <v>3562719.2</v>
      </c>
      <c r="M58" s="17">
        <f t="shared" si="11"/>
        <v>18615680.390000001</v>
      </c>
      <c r="N58" s="17">
        <f t="shared" si="11"/>
        <v>2050020.23</v>
      </c>
      <c r="O58" s="17">
        <f t="shared" si="11"/>
        <v>0</v>
      </c>
      <c r="P58" s="17">
        <f t="shared" si="11"/>
        <v>3562719.2</v>
      </c>
      <c r="Q58" s="153">
        <f>Q60+Q63+Q75</f>
        <v>0</v>
      </c>
    </row>
    <row r="59" spans="1:17">
      <c r="A59" s="135" t="s">
        <v>8</v>
      </c>
      <c r="B59" s="148"/>
      <c r="C59" s="75">
        <f ca="1">C59</f>
        <v>0</v>
      </c>
      <c r="D59" s="75"/>
      <c r="E59" s="75"/>
      <c r="F59" s="75"/>
      <c r="G59" s="75"/>
      <c r="H59" s="75"/>
      <c r="I59" s="75"/>
      <c r="J59" s="75"/>
      <c r="K59" s="75"/>
      <c r="L59" s="75"/>
      <c r="M59" s="75"/>
      <c r="N59" s="186"/>
      <c r="O59" s="186"/>
      <c r="P59" s="186"/>
      <c r="Q59" s="149"/>
    </row>
    <row r="60" spans="1:17" ht="60">
      <c r="A60" s="140" t="s">
        <v>229</v>
      </c>
      <c r="B60" s="150">
        <v>2630</v>
      </c>
      <c r="C60" s="78">
        <v>243</v>
      </c>
      <c r="D60" s="78"/>
      <c r="E60" s="129">
        <f>E62</f>
        <v>0</v>
      </c>
      <c r="F60" s="129">
        <f>F62</f>
        <v>0</v>
      </c>
      <c r="G60" s="129">
        <f>G62</f>
        <v>0</v>
      </c>
      <c r="H60" s="129">
        <f>H62</f>
        <v>0</v>
      </c>
      <c r="I60" s="17">
        <f t="shared" ref="I60:P60" si="12">I62</f>
        <v>0</v>
      </c>
      <c r="J60" s="17">
        <f t="shared" si="12"/>
        <v>0</v>
      </c>
      <c r="K60" s="17">
        <f t="shared" si="12"/>
        <v>0</v>
      </c>
      <c r="L60" s="17">
        <f t="shared" si="12"/>
        <v>0</v>
      </c>
      <c r="M60" s="17">
        <f t="shared" si="12"/>
        <v>0</v>
      </c>
      <c r="N60" s="17">
        <f t="shared" si="12"/>
        <v>0</v>
      </c>
      <c r="O60" s="17">
        <f t="shared" si="12"/>
        <v>0</v>
      </c>
      <c r="P60" s="17">
        <f t="shared" si="12"/>
        <v>0</v>
      </c>
      <c r="Q60" s="153">
        <f t="shared" ref="Q60" si="13">Q62</f>
        <v>0</v>
      </c>
    </row>
    <row r="61" spans="1:17">
      <c r="A61" s="135" t="s">
        <v>180</v>
      </c>
      <c r="B61" s="148"/>
      <c r="C61" s="75"/>
      <c r="D61" s="75"/>
      <c r="E61" s="75"/>
      <c r="F61" s="75"/>
      <c r="G61" s="75"/>
      <c r="H61" s="75"/>
      <c r="I61" s="75"/>
      <c r="J61" s="75"/>
      <c r="K61" s="75"/>
      <c r="L61" s="75"/>
      <c r="M61" s="75"/>
      <c r="N61" s="186"/>
      <c r="O61" s="186"/>
      <c r="P61" s="186"/>
      <c r="Q61" s="149"/>
    </row>
    <row r="62" spans="1:17">
      <c r="A62" s="140"/>
      <c r="B62" s="150">
        <v>2631</v>
      </c>
      <c r="C62" s="78">
        <v>243</v>
      </c>
      <c r="D62" s="78"/>
      <c r="E62" s="129"/>
      <c r="F62" s="129"/>
      <c r="G62" s="129"/>
      <c r="H62" s="129"/>
      <c r="I62" s="17"/>
      <c r="J62" s="17"/>
      <c r="K62" s="17"/>
      <c r="L62" s="17"/>
      <c r="M62" s="17"/>
      <c r="N62" s="187"/>
      <c r="O62" s="187"/>
      <c r="P62" s="187"/>
      <c r="Q62" s="153"/>
    </row>
    <row r="63" spans="1:17" ht="30">
      <c r="A63" s="140" t="s">
        <v>230</v>
      </c>
      <c r="B63" s="150">
        <v>2640</v>
      </c>
      <c r="C63" s="78">
        <v>244</v>
      </c>
      <c r="D63" s="78" t="s">
        <v>200</v>
      </c>
      <c r="E63" s="129">
        <f>SUM(E65:E74)</f>
        <v>18615680.390000001</v>
      </c>
      <c r="F63" s="129">
        <f>SUM(F65:F74)</f>
        <v>2153205.23</v>
      </c>
      <c r="G63" s="129">
        <f>SUM(G65:G74)</f>
        <v>0</v>
      </c>
      <c r="H63" s="129">
        <f>SUM(H65:H74)</f>
        <v>3562719.2</v>
      </c>
      <c r="I63" s="17">
        <f t="shared" ref="I63:P63" si="14">SUM(I65:I74)</f>
        <v>18615680.390000001</v>
      </c>
      <c r="J63" s="17">
        <f t="shared" si="14"/>
        <v>2039815.23</v>
      </c>
      <c r="K63" s="17">
        <f t="shared" si="14"/>
        <v>0</v>
      </c>
      <c r="L63" s="17">
        <f t="shared" si="14"/>
        <v>3562719.2</v>
      </c>
      <c r="M63" s="17">
        <f t="shared" si="14"/>
        <v>18615680.390000001</v>
      </c>
      <c r="N63" s="17">
        <f t="shared" si="14"/>
        <v>2050020.23</v>
      </c>
      <c r="O63" s="17">
        <f t="shared" si="14"/>
        <v>0</v>
      </c>
      <c r="P63" s="17">
        <f t="shared" si="14"/>
        <v>3562719.2</v>
      </c>
      <c r="Q63" s="153">
        <f t="shared" ref="Q63" si="15">Q65</f>
        <v>0</v>
      </c>
    </row>
    <row r="64" spans="1:17">
      <c r="A64" s="135" t="s">
        <v>180</v>
      </c>
      <c r="B64" s="148"/>
      <c r="C64" s="75"/>
      <c r="D64" s="75"/>
      <c r="E64" s="75"/>
      <c r="F64" s="75"/>
      <c r="G64" s="75"/>
      <c r="H64" s="75"/>
      <c r="I64" s="75"/>
      <c r="J64" s="75"/>
      <c r="K64" s="75"/>
      <c r="L64" s="75"/>
      <c r="M64" s="75"/>
      <c r="N64" s="186"/>
      <c r="O64" s="186"/>
      <c r="P64" s="186"/>
      <c r="Q64" s="149"/>
    </row>
    <row r="65" spans="1:17">
      <c r="A65" s="140" t="s">
        <v>345</v>
      </c>
      <c r="B65" s="150">
        <v>2641</v>
      </c>
      <c r="C65" s="78">
        <v>244</v>
      </c>
      <c r="D65" s="78">
        <v>221</v>
      </c>
      <c r="E65" s="129">
        <v>937200</v>
      </c>
      <c r="F65" s="129">
        <v>0</v>
      </c>
      <c r="G65" s="129">
        <v>0</v>
      </c>
      <c r="H65" s="129">
        <v>40000</v>
      </c>
      <c r="I65" s="129">
        <v>937200</v>
      </c>
      <c r="J65" s="129">
        <v>0</v>
      </c>
      <c r="K65" s="129">
        <v>0</v>
      </c>
      <c r="L65" s="129">
        <v>40000</v>
      </c>
      <c r="M65" s="129">
        <v>937200</v>
      </c>
      <c r="N65" s="129">
        <v>0</v>
      </c>
      <c r="O65" s="129">
        <v>0</v>
      </c>
      <c r="P65" s="129">
        <v>40000</v>
      </c>
      <c r="Q65" s="153">
        <v>0</v>
      </c>
    </row>
    <row r="66" spans="1:17">
      <c r="A66" s="140" t="s">
        <v>346</v>
      </c>
      <c r="B66" s="150">
        <v>2642</v>
      </c>
      <c r="C66" s="78">
        <v>244</v>
      </c>
      <c r="D66" s="78">
        <v>222</v>
      </c>
      <c r="E66" s="129">
        <v>0</v>
      </c>
      <c r="F66" s="129">
        <v>0</v>
      </c>
      <c r="G66" s="129">
        <v>0</v>
      </c>
      <c r="H66" s="129">
        <v>10000</v>
      </c>
      <c r="I66" s="129">
        <v>0</v>
      </c>
      <c r="J66" s="129">
        <v>0</v>
      </c>
      <c r="K66" s="129">
        <v>0</v>
      </c>
      <c r="L66" s="129">
        <v>10000</v>
      </c>
      <c r="M66" s="129">
        <v>0</v>
      </c>
      <c r="N66" s="129">
        <v>0</v>
      </c>
      <c r="O66" s="129">
        <v>0</v>
      </c>
      <c r="P66" s="129">
        <v>10000</v>
      </c>
      <c r="Q66" s="153">
        <v>0</v>
      </c>
    </row>
    <row r="67" spans="1:17">
      <c r="A67" s="140" t="s">
        <v>347</v>
      </c>
      <c r="B67" s="150">
        <v>2643</v>
      </c>
      <c r="C67" s="78">
        <v>244</v>
      </c>
      <c r="D67" s="78">
        <v>223</v>
      </c>
      <c r="E67" s="129">
        <v>7895162.5700000003</v>
      </c>
      <c r="F67" s="129">
        <v>0</v>
      </c>
      <c r="G67" s="129">
        <v>0</v>
      </c>
      <c r="H67" s="129">
        <v>275000</v>
      </c>
      <c r="I67" s="129">
        <v>7895162.5700000003</v>
      </c>
      <c r="J67" s="129">
        <v>0</v>
      </c>
      <c r="K67" s="129">
        <v>0</v>
      </c>
      <c r="L67" s="129">
        <v>275000</v>
      </c>
      <c r="M67" s="129">
        <v>7895162.5700000003</v>
      </c>
      <c r="N67" s="129">
        <v>0</v>
      </c>
      <c r="O67" s="129">
        <v>0</v>
      </c>
      <c r="P67" s="129">
        <v>275000</v>
      </c>
      <c r="Q67" s="153">
        <v>0</v>
      </c>
    </row>
    <row r="68" spans="1:17" ht="30">
      <c r="A68" s="140" t="s">
        <v>501</v>
      </c>
      <c r="B68" s="150">
        <v>2644</v>
      </c>
      <c r="C68" s="78">
        <v>244</v>
      </c>
      <c r="D68" s="78">
        <v>224</v>
      </c>
      <c r="E68" s="129">
        <v>0</v>
      </c>
      <c r="F68" s="129">
        <v>0</v>
      </c>
      <c r="G68" s="129">
        <v>0</v>
      </c>
      <c r="H68" s="129">
        <v>101500</v>
      </c>
      <c r="I68" s="129">
        <v>0</v>
      </c>
      <c r="J68" s="129">
        <v>0</v>
      </c>
      <c r="K68" s="129">
        <v>0</v>
      </c>
      <c r="L68" s="129">
        <v>101500</v>
      </c>
      <c r="M68" s="129">
        <v>0</v>
      </c>
      <c r="N68" s="129">
        <v>0</v>
      </c>
      <c r="O68" s="129">
        <v>0</v>
      </c>
      <c r="P68" s="129">
        <v>101500</v>
      </c>
      <c r="Q68" s="153">
        <v>0</v>
      </c>
    </row>
    <row r="69" spans="1:17" ht="30">
      <c r="A69" s="140" t="s">
        <v>349</v>
      </c>
      <c r="B69" s="150">
        <v>2645</v>
      </c>
      <c r="C69" s="78">
        <v>244</v>
      </c>
      <c r="D69" s="78">
        <v>225</v>
      </c>
      <c r="E69" s="129">
        <v>1585532</v>
      </c>
      <c r="F69" s="129">
        <v>0</v>
      </c>
      <c r="G69" s="129">
        <v>0</v>
      </c>
      <c r="H69" s="129">
        <v>841000</v>
      </c>
      <c r="I69" s="129">
        <v>1585532</v>
      </c>
      <c r="J69" s="129">
        <v>0</v>
      </c>
      <c r="K69" s="129">
        <v>0</v>
      </c>
      <c r="L69" s="129">
        <v>841000</v>
      </c>
      <c r="M69" s="129">
        <v>1585532</v>
      </c>
      <c r="N69" s="129">
        <v>0</v>
      </c>
      <c r="O69" s="129">
        <v>0</v>
      </c>
      <c r="P69" s="129">
        <v>841000</v>
      </c>
      <c r="Q69" s="153">
        <v>0</v>
      </c>
    </row>
    <row r="70" spans="1:17">
      <c r="A70" s="140" t="s">
        <v>350</v>
      </c>
      <c r="B70" s="150">
        <v>2646</v>
      </c>
      <c r="C70" s="78">
        <v>244</v>
      </c>
      <c r="D70" s="78">
        <v>226</v>
      </c>
      <c r="E70" s="129">
        <v>888000</v>
      </c>
      <c r="F70" s="129">
        <v>1133900</v>
      </c>
      <c r="G70" s="129">
        <v>0</v>
      </c>
      <c r="H70" s="129">
        <v>269800</v>
      </c>
      <c r="I70" s="129">
        <v>888000</v>
      </c>
      <c r="J70" s="129">
        <v>1020510</v>
      </c>
      <c r="K70" s="129">
        <v>0</v>
      </c>
      <c r="L70" s="129">
        <v>269800</v>
      </c>
      <c r="M70" s="129">
        <v>888000</v>
      </c>
      <c r="N70" s="129">
        <v>1030715</v>
      </c>
      <c r="O70" s="129">
        <v>0</v>
      </c>
      <c r="P70" s="129">
        <v>269800</v>
      </c>
      <c r="Q70" s="153">
        <v>0</v>
      </c>
    </row>
    <row r="71" spans="1:17">
      <c r="A71" s="140" t="s">
        <v>352</v>
      </c>
      <c r="B71" s="150">
        <v>2647</v>
      </c>
      <c r="C71" s="78">
        <v>244</v>
      </c>
      <c r="D71" s="78">
        <v>227</v>
      </c>
      <c r="E71" s="129">
        <v>0</v>
      </c>
      <c r="F71" s="129">
        <v>0</v>
      </c>
      <c r="G71" s="129">
        <v>0</v>
      </c>
      <c r="H71" s="129">
        <v>181000</v>
      </c>
      <c r="I71" s="129">
        <v>0</v>
      </c>
      <c r="J71" s="129">
        <v>0</v>
      </c>
      <c r="K71" s="129">
        <v>0</v>
      </c>
      <c r="L71" s="129">
        <v>181000</v>
      </c>
      <c r="M71" s="129">
        <v>0</v>
      </c>
      <c r="N71" s="129">
        <v>0</v>
      </c>
      <c r="O71" s="129">
        <v>0</v>
      </c>
      <c r="P71" s="129">
        <v>181000</v>
      </c>
      <c r="Q71" s="153">
        <v>0</v>
      </c>
    </row>
    <row r="72" spans="1:17" ht="30">
      <c r="A72" s="140" t="s">
        <v>351</v>
      </c>
      <c r="B72" s="150">
        <v>2648</v>
      </c>
      <c r="C72" s="78">
        <v>244</v>
      </c>
      <c r="D72" s="78">
        <v>310</v>
      </c>
      <c r="E72" s="129">
        <v>50000</v>
      </c>
      <c r="F72" s="129">
        <v>0</v>
      </c>
      <c r="G72" s="129">
        <v>0</v>
      </c>
      <c r="H72" s="129">
        <v>120000</v>
      </c>
      <c r="I72" s="129">
        <v>50000</v>
      </c>
      <c r="J72" s="129">
        <v>0</v>
      </c>
      <c r="K72" s="129">
        <v>0</v>
      </c>
      <c r="L72" s="129">
        <v>120000</v>
      </c>
      <c r="M72" s="129">
        <v>50000</v>
      </c>
      <c r="N72" s="129">
        <v>0</v>
      </c>
      <c r="O72" s="129">
        <v>0</v>
      </c>
      <c r="P72" s="129">
        <v>120000</v>
      </c>
      <c r="Q72" s="153">
        <v>0</v>
      </c>
    </row>
    <row r="73" spans="1:17" ht="30">
      <c r="A73" s="140" t="s">
        <v>353</v>
      </c>
      <c r="B73" s="150">
        <v>2649</v>
      </c>
      <c r="C73" s="78">
        <v>244</v>
      </c>
      <c r="D73" s="78">
        <v>340</v>
      </c>
      <c r="E73" s="129">
        <v>7259785.8200000003</v>
      </c>
      <c r="F73" s="129">
        <v>1019305.23</v>
      </c>
      <c r="G73" s="129">
        <v>0</v>
      </c>
      <c r="H73" s="129">
        <v>1667064.35</v>
      </c>
      <c r="I73" s="129">
        <v>7259785.8200000003</v>
      </c>
      <c r="J73" s="129">
        <v>1019305.23</v>
      </c>
      <c r="K73" s="129">
        <v>0</v>
      </c>
      <c r="L73" s="129">
        <v>1667064.35</v>
      </c>
      <c r="M73" s="129">
        <v>7259785.8200000003</v>
      </c>
      <c r="N73" s="129">
        <v>1019305.23</v>
      </c>
      <c r="O73" s="129">
        <v>0</v>
      </c>
      <c r="P73" s="129">
        <v>1667064.35</v>
      </c>
      <c r="Q73" s="153">
        <v>0</v>
      </c>
    </row>
    <row r="74" spans="1:17" ht="75">
      <c r="A74" s="140" t="s">
        <v>354</v>
      </c>
      <c r="B74" s="150">
        <v>2650</v>
      </c>
      <c r="C74" s="78">
        <v>244</v>
      </c>
      <c r="D74" s="78">
        <v>353</v>
      </c>
      <c r="E74" s="129">
        <v>0</v>
      </c>
      <c r="F74" s="129">
        <v>0</v>
      </c>
      <c r="G74" s="129">
        <v>0</v>
      </c>
      <c r="H74" s="129">
        <v>57354.85</v>
      </c>
      <c r="I74" s="129">
        <v>0</v>
      </c>
      <c r="J74" s="129">
        <v>0</v>
      </c>
      <c r="K74" s="129">
        <v>0</v>
      </c>
      <c r="L74" s="129">
        <v>57354.85</v>
      </c>
      <c r="M74" s="129">
        <v>0</v>
      </c>
      <c r="N74" s="129">
        <v>0</v>
      </c>
      <c r="O74" s="129">
        <v>0</v>
      </c>
      <c r="P74" s="129">
        <v>57354.85</v>
      </c>
      <c r="Q74" s="153">
        <v>0</v>
      </c>
    </row>
    <row r="75" spans="1:17" ht="60">
      <c r="A75" s="140" t="s">
        <v>231</v>
      </c>
      <c r="B75" s="150">
        <v>2660</v>
      </c>
      <c r="C75" s="78">
        <v>400</v>
      </c>
      <c r="D75" s="78"/>
      <c r="E75" s="129">
        <f>E77+E78</f>
        <v>0</v>
      </c>
      <c r="F75" s="129">
        <f>F77+F78</f>
        <v>0</v>
      </c>
      <c r="G75" s="129">
        <f>G77+G78</f>
        <v>0</v>
      </c>
      <c r="H75" s="129">
        <f>H77+H78</f>
        <v>0</v>
      </c>
      <c r="I75" s="17">
        <f t="shared" ref="I75:P75" si="16">I77+I78</f>
        <v>0</v>
      </c>
      <c r="J75" s="17">
        <f t="shared" si="16"/>
        <v>0</v>
      </c>
      <c r="K75" s="17">
        <f t="shared" si="16"/>
        <v>0</v>
      </c>
      <c r="L75" s="17">
        <f t="shared" si="16"/>
        <v>0</v>
      </c>
      <c r="M75" s="17">
        <f t="shared" si="16"/>
        <v>0</v>
      </c>
      <c r="N75" s="17">
        <f t="shared" si="16"/>
        <v>0</v>
      </c>
      <c r="O75" s="17">
        <f t="shared" si="16"/>
        <v>0</v>
      </c>
      <c r="P75" s="17">
        <f t="shared" si="16"/>
        <v>0</v>
      </c>
      <c r="Q75" s="153">
        <f>Q77+Q78</f>
        <v>0</v>
      </c>
    </row>
    <row r="76" spans="1:17">
      <c r="A76" s="135" t="s">
        <v>232</v>
      </c>
      <c r="B76" s="148"/>
      <c r="C76" s="75"/>
      <c r="D76" s="75"/>
      <c r="E76" s="75"/>
      <c r="F76" s="75"/>
      <c r="G76" s="75"/>
      <c r="H76" s="75"/>
      <c r="I76" s="75"/>
      <c r="J76" s="75"/>
      <c r="K76" s="75"/>
      <c r="L76" s="75"/>
      <c r="M76" s="75"/>
      <c r="N76" s="186"/>
      <c r="O76" s="186"/>
      <c r="P76" s="186"/>
      <c r="Q76" s="149"/>
    </row>
    <row r="77" spans="1:17" ht="75">
      <c r="A77" s="139" t="s">
        <v>233</v>
      </c>
      <c r="B77" s="154">
        <v>2661</v>
      </c>
      <c r="C77" s="55">
        <v>406</v>
      </c>
      <c r="D77" s="55"/>
      <c r="E77" s="129">
        <v>0</v>
      </c>
      <c r="F77" s="129">
        <v>0</v>
      </c>
      <c r="G77" s="129">
        <v>0</v>
      </c>
      <c r="H77" s="129">
        <v>0</v>
      </c>
      <c r="I77" s="129">
        <v>0</v>
      </c>
      <c r="J77" s="129">
        <v>0</v>
      </c>
      <c r="K77" s="129">
        <v>0</v>
      </c>
      <c r="L77" s="129">
        <v>0</v>
      </c>
      <c r="M77" s="129">
        <v>0</v>
      </c>
      <c r="N77" s="279">
        <v>0</v>
      </c>
      <c r="O77" s="279">
        <v>0</v>
      </c>
      <c r="P77" s="279">
        <v>0</v>
      </c>
      <c r="Q77" s="151">
        <v>0</v>
      </c>
    </row>
    <row r="78" spans="1:17" ht="75.75" thickBot="1">
      <c r="A78" s="139" t="s">
        <v>234</v>
      </c>
      <c r="B78" s="163">
        <v>2662</v>
      </c>
      <c r="C78" s="164">
        <v>407</v>
      </c>
      <c r="D78" s="164"/>
      <c r="E78" s="278">
        <v>0</v>
      </c>
      <c r="F78" s="278">
        <v>0</v>
      </c>
      <c r="G78" s="278">
        <v>0</v>
      </c>
      <c r="H78" s="278">
        <v>0</v>
      </c>
      <c r="I78" s="278">
        <v>0</v>
      </c>
      <c r="J78" s="278">
        <v>0</v>
      </c>
      <c r="K78" s="278">
        <v>0</v>
      </c>
      <c r="L78" s="278">
        <v>0</v>
      </c>
      <c r="M78" s="278">
        <v>0</v>
      </c>
      <c r="N78" s="280">
        <v>0</v>
      </c>
      <c r="O78" s="280">
        <v>0</v>
      </c>
      <c r="P78" s="280">
        <v>0</v>
      </c>
      <c r="Q78" s="281">
        <v>0</v>
      </c>
    </row>
    <row r="79" spans="1:17" ht="30.75">
      <c r="A79" s="134" t="s">
        <v>246</v>
      </c>
      <c r="B79" s="166">
        <v>3000</v>
      </c>
      <c r="C79" s="167">
        <v>100</v>
      </c>
      <c r="D79" s="167" t="s">
        <v>200</v>
      </c>
      <c r="E79" s="262">
        <f>E81+E82+E83</f>
        <v>0</v>
      </c>
      <c r="F79" s="262">
        <f>F81+F82+F83</f>
        <v>0</v>
      </c>
      <c r="G79" s="262">
        <f>G81+G82+G83</f>
        <v>0</v>
      </c>
      <c r="H79" s="262">
        <f>H81+H82+H83</f>
        <v>-130000</v>
      </c>
      <c r="I79" s="143">
        <f t="shared" ref="I79:P79" si="17">I81+I82+I83</f>
        <v>0</v>
      </c>
      <c r="J79" s="143">
        <f t="shared" si="17"/>
        <v>0</v>
      </c>
      <c r="K79" s="143">
        <f t="shared" si="17"/>
        <v>0</v>
      </c>
      <c r="L79" s="143">
        <f t="shared" si="17"/>
        <v>-130000</v>
      </c>
      <c r="M79" s="143">
        <f t="shared" si="17"/>
        <v>0</v>
      </c>
      <c r="N79" s="143">
        <f t="shared" si="17"/>
        <v>0</v>
      </c>
      <c r="O79" s="143">
        <f t="shared" si="17"/>
        <v>0</v>
      </c>
      <c r="P79" s="143">
        <f t="shared" si="17"/>
        <v>-130000</v>
      </c>
      <c r="Q79" s="144" t="s">
        <v>200</v>
      </c>
    </row>
    <row r="80" spans="1:17">
      <c r="A80" s="135" t="s">
        <v>8</v>
      </c>
      <c r="B80" s="148"/>
      <c r="C80" s="75"/>
      <c r="D80" s="75"/>
      <c r="E80" s="75"/>
      <c r="F80" s="75"/>
      <c r="G80" s="75"/>
      <c r="H80" s="75"/>
      <c r="I80" s="75"/>
      <c r="J80" s="75"/>
      <c r="K80" s="75"/>
      <c r="L80" s="75"/>
      <c r="M80" s="75"/>
      <c r="N80" s="186"/>
      <c r="O80" s="186"/>
      <c r="P80" s="186"/>
      <c r="Q80" s="149"/>
    </row>
    <row r="81" spans="1:17" ht="18">
      <c r="A81" s="135" t="s">
        <v>247</v>
      </c>
      <c r="B81" s="150">
        <v>3010</v>
      </c>
      <c r="C81" s="172"/>
      <c r="D81" s="172"/>
      <c r="E81" s="129">
        <v>0</v>
      </c>
      <c r="F81" s="129">
        <v>0</v>
      </c>
      <c r="G81" s="129">
        <v>0</v>
      </c>
      <c r="H81" s="129">
        <v>0</v>
      </c>
      <c r="I81" s="17">
        <v>0</v>
      </c>
      <c r="J81" s="17">
        <v>0</v>
      </c>
      <c r="K81" s="17">
        <v>0</v>
      </c>
      <c r="L81" s="17">
        <v>0</v>
      </c>
      <c r="M81" s="17">
        <v>0</v>
      </c>
      <c r="N81" s="187">
        <v>0</v>
      </c>
      <c r="O81" s="187">
        <v>0</v>
      </c>
      <c r="P81" s="187">
        <v>0</v>
      </c>
      <c r="Q81" s="153" t="s">
        <v>200</v>
      </c>
    </row>
    <row r="82" spans="1:17" ht="18">
      <c r="A82" s="135" t="s">
        <v>249</v>
      </c>
      <c r="B82" s="150">
        <v>3020</v>
      </c>
      <c r="C82" s="172"/>
      <c r="D82" s="172">
        <v>180</v>
      </c>
      <c r="E82" s="129">
        <v>0</v>
      </c>
      <c r="F82" s="129">
        <v>0</v>
      </c>
      <c r="G82" s="129">
        <v>0</v>
      </c>
      <c r="H82" s="129">
        <v>-130000</v>
      </c>
      <c r="I82" s="17">
        <v>0</v>
      </c>
      <c r="J82" s="17">
        <v>0</v>
      </c>
      <c r="K82" s="17">
        <v>0</v>
      </c>
      <c r="L82" s="17">
        <v>-130000</v>
      </c>
      <c r="M82" s="17">
        <v>0</v>
      </c>
      <c r="N82" s="187">
        <v>0</v>
      </c>
      <c r="O82" s="187">
        <v>0</v>
      </c>
      <c r="P82" s="187">
        <v>-130000</v>
      </c>
      <c r="Q82" s="153" t="s">
        <v>200</v>
      </c>
    </row>
    <row r="83" spans="1:17" ht="33">
      <c r="A83" s="135" t="s">
        <v>248</v>
      </c>
      <c r="B83" s="150">
        <v>3030</v>
      </c>
      <c r="C83" s="172"/>
      <c r="D83" s="172"/>
      <c r="E83" s="129">
        <v>0</v>
      </c>
      <c r="F83" s="129">
        <v>0</v>
      </c>
      <c r="G83" s="129">
        <v>0</v>
      </c>
      <c r="H83" s="129">
        <v>0</v>
      </c>
      <c r="I83" s="17">
        <v>0</v>
      </c>
      <c r="J83" s="17">
        <v>0</v>
      </c>
      <c r="K83" s="17">
        <v>0</v>
      </c>
      <c r="L83" s="17">
        <v>0</v>
      </c>
      <c r="M83" s="17">
        <v>0</v>
      </c>
      <c r="N83" s="187">
        <v>0</v>
      </c>
      <c r="O83" s="187">
        <v>0</v>
      </c>
      <c r="P83" s="187">
        <v>0</v>
      </c>
      <c r="Q83" s="153" t="s">
        <v>200</v>
      </c>
    </row>
    <row r="84" spans="1:17" ht="16.5">
      <c r="A84" s="134" t="s">
        <v>250</v>
      </c>
      <c r="B84" s="161">
        <v>4000</v>
      </c>
      <c r="C84" s="162" t="s">
        <v>200</v>
      </c>
      <c r="D84" s="162"/>
      <c r="E84" s="79">
        <f>E86+E87</f>
        <v>0</v>
      </c>
      <c r="F84" s="79">
        <f>F86+F87</f>
        <v>0</v>
      </c>
      <c r="G84" s="79">
        <f>G86+G87</f>
        <v>0</v>
      </c>
      <c r="H84" s="79">
        <f>H86+H87</f>
        <v>0</v>
      </c>
      <c r="I84" s="73">
        <f t="shared" ref="I84:P84" si="18">I86+I87</f>
        <v>0</v>
      </c>
      <c r="J84" s="73">
        <f t="shared" si="18"/>
        <v>0</v>
      </c>
      <c r="K84" s="73">
        <f t="shared" si="18"/>
        <v>0</v>
      </c>
      <c r="L84" s="73">
        <f t="shared" si="18"/>
        <v>0</v>
      </c>
      <c r="M84" s="73">
        <f t="shared" si="18"/>
        <v>0</v>
      </c>
      <c r="N84" s="73">
        <f t="shared" si="18"/>
        <v>0</v>
      </c>
      <c r="O84" s="73">
        <f t="shared" si="18"/>
        <v>0</v>
      </c>
      <c r="P84" s="73">
        <f t="shared" si="18"/>
        <v>0</v>
      </c>
      <c r="Q84" s="145" t="s">
        <v>200</v>
      </c>
    </row>
    <row r="85" spans="1:17">
      <c r="A85" s="135" t="s">
        <v>7</v>
      </c>
      <c r="B85" s="148"/>
      <c r="C85" s="75"/>
      <c r="D85" s="75"/>
      <c r="E85" s="75"/>
      <c r="F85" s="75"/>
      <c r="G85" s="75"/>
      <c r="H85" s="75"/>
      <c r="I85" s="75"/>
      <c r="J85" s="75"/>
      <c r="K85" s="75"/>
      <c r="L85" s="75"/>
      <c r="M85" s="75"/>
      <c r="N85" s="186"/>
      <c r="O85" s="186"/>
      <c r="P85" s="186"/>
      <c r="Q85" s="149"/>
    </row>
    <row r="86" spans="1:17" ht="30">
      <c r="A86" s="135" t="s">
        <v>238</v>
      </c>
      <c r="B86" s="150">
        <v>4010</v>
      </c>
      <c r="C86" s="172">
        <v>610</v>
      </c>
      <c r="D86" s="172"/>
      <c r="E86" s="129">
        <v>0</v>
      </c>
      <c r="F86" s="129">
        <v>0</v>
      </c>
      <c r="G86" s="129">
        <v>0</v>
      </c>
      <c r="H86" s="129">
        <v>0</v>
      </c>
      <c r="I86" s="17">
        <v>0</v>
      </c>
      <c r="J86" s="17">
        <v>0</v>
      </c>
      <c r="K86" s="17">
        <v>0</v>
      </c>
      <c r="L86" s="17">
        <v>0</v>
      </c>
      <c r="M86" s="17">
        <v>0</v>
      </c>
      <c r="N86" s="187">
        <v>0</v>
      </c>
      <c r="O86" s="187">
        <v>0</v>
      </c>
      <c r="P86" s="187">
        <v>0</v>
      </c>
      <c r="Q86" s="153">
        <v>0</v>
      </c>
    </row>
    <row r="87" spans="1:17" ht="15.75" thickBot="1">
      <c r="A87" s="136"/>
      <c r="B87" s="163"/>
      <c r="C87" s="164"/>
      <c r="D87" s="164"/>
      <c r="E87" s="168"/>
      <c r="F87" s="168"/>
      <c r="G87" s="168"/>
      <c r="H87" s="168"/>
      <c r="I87" s="169"/>
      <c r="J87" s="169"/>
      <c r="K87" s="169"/>
      <c r="L87" s="169"/>
      <c r="M87" s="169"/>
      <c r="N87" s="188"/>
      <c r="O87" s="188"/>
      <c r="P87" s="188"/>
      <c r="Q87" s="170"/>
    </row>
  </sheetData>
  <mergeCells count="10">
    <mergeCell ref="D4:D6"/>
    <mergeCell ref="Q5:Q6"/>
    <mergeCell ref="I5:L5"/>
    <mergeCell ref="M5:P5"/>
    <mergeCell ref="A2:S2"/>
    <mergeCell ref="E4:Q4"/>
    <mergeCell ref="E5:H5"/>
    <mergeCell ref="A4:A6"/>
    <mergeCell ref="B4:B6"/>
    <mergeCell ref="C4:C6"/>
  </mergeCells>
  <pageMargins left="0.19685039370078741" right="0.19685039370078741" top="0.19685039370078741" bottom="0.19685039370078741" header="0.31496062992125984" footer="0.31496062992125984"/>
  <pageSetup paperSize="9" scale="50" fitToHeight="10" orientation="landscape" r:id="rId1"/>
</worksheet>
</file>

<file path=xl/worksheets/sheet6.xml><?xml version="1.0" encoding="utf-8"?>
<worksheet xmlns="http://schemas.openxmlformats.org/spreadsheetml/2006/main" xmlns:r="http://schemas.openxmlformats.org/officeDocument/2006/relationships">
  <dimension ref="A2:S48"/>
  <sheetViews>
    <sheetView workbookViewId="0">
      <selection activeCell="J9" sqref="J9"/>
    </sheetView>
  </sheetViews>
  <sheetFormatPr defaultRowHeight="15"/>
  <cols>
    <col min="1" max="1" width="46.42578125" customWidth="1"/>
    <col min="3" max="3" width="12.42578125" customWidth="1"/>
    <col min="4" max="4" width="11.85546875" bestFit="1" customWidth="1"/>
    <col min="5" max="5" width="15.7109375" customWidth="1"/>
    <col min="6" max="6" width="16.5703125" customWidth="1"/>
    <col min="7" max="7" width="15.7109375" customWidth="1"/>
    <col min="8" max="8" width="14.28515625" customWidth="1"/>
  </cols>
  <sheetData>
    <row r="2" spans="1:19" ht="15.75">
      <c r="A2" s="378" t="s">
        <v>498</v>
      </c>
      <c r="B2" s="378"/>
      <c r="C2" s="378"/>
      <c r="D2" s="378"/>
      <c r="E2" s="378"/>
      <c r="F2" s="378"/>
      <c r="G2" s="378"/>
      <c r="H2" s="378"/>
      <c r="I2" s="378"/>
      <c r="J2" s="378"/>
      <c r="K2" s="378"/>
      <c r="L2" s="378"/>
      <c r="M2" s="378"/>
      <c r="N2" s="378"/>
      <c r="O2" s="378"/>
      <c r="P2" s="378"/>
      <c r="Q2" s="378"/>
      <c r="R2" s="378"/>
      <c r="S2" s="378"/>
    </row>
    <row r="3" spans="1:19" ht="15.75">
      <c r="A3" s="175"/>
      <c r="B3" s="175"/>
      <c r="C3" s="175"/>
      <c r="D3" s="175"/>
      <c r="E3" s="175"/>
      <c r="F3" s="175"/>
      <c r="G3" s="175"/>
      <c r="H3" s="175"/>
      <c r="I3" s="175"/>
      <c r="J3" s="175"/>
      <c r="K3" s="175"/>
      <c r="L3" s="175"/>
      <c r="M3" s="175"/>
      <c r="N3" s="175"/>
      <c r="O3" s="175"/>
      <c r="P3" s="175"/>
      <c r="Q3" s="175"/>
      <c r="R3" s="175"/>
      <c r="S3" s="175"/>
    </row>
    <row r="4" spans="1:19">
      <c r="A4" s="349" t="s">
        <v>6</v>
      </c>
      <c r="B4" s="349" t="s">
        <v>9</v>
      </c>
      <c r="C4" s="349" t="s">
        <v>240</v>
      </c>
      <c r="D4" s="349" t="s">
        <v>241</v>
      </c>
      <c r="E4" s="349" t="s">
        <v>502</v>
      </c>
      <c r="F4" s="349"/>
      <c r="G4" s="349"/>
      <c r="H4" s="349"/>
    </row>
    <row r="5" spans="1:19" ht="60">
      <c r="A5" s="349"/>
      <c r="B5" s="349"/>
      <c r="C5" s="349"/>
      <c r="D5" s="349"/>
      <c r="E5" s="172" t="s">
        <v>335</v>
      </c>
      <c r="F5" s="172" t="s">
        <v>336</v>
      </c>
      <c r="G5" s="172" t="s">
        <v>337</v>
      </c>
      <c r="H5" s="172" t="s">
        <v>196</v>
      </c>
    </row>
    <row r="6" spans="1:19" ht="15.75" thickBot="1">
      <c r="A6" s="172">
        <v>1</v>
      </c>
      <c r="B6" s="116">
        <v>2</v>
      </c>
      <c r="C6" s="116">
        <v>3</v>
      </c>
      <c r="D6" s="116">
        <v>4</v>
      </c>
      <c r="E6" s="116">
        <v>5</v>
      </c>
      <c r="F6" s="116">
        <v>6</v>
      </c>
      <c r="G6" s="116">
        <v>7</v>
      </c>
      <c r="H6" s="116">
        <v>8</v>
      </c>
    </row>
    <row r="7" spans="1:19" ht="33">
      <c r="A7" s="136" t="s">
        <v>242</v>
      </c>
      <c r="B7" s="141" t="s">
        <v>16</v>
      </c>
      <c r="C7" s="142" t="s">
        <v>200</v>
      </c>
      <c r="D7" s="142" t="s">
        <v>200</v>
      </c>
      <c r="E7" s="143">
        <f>E8+E9+E10</f>
        <v>4900000</v>
      </c>
      <c r="F7" s="143">
        <f t="shared" ref="F7:G7" si="0">F8+F9+F10</f>
        <v>0</v>
      </c>
      <c r="G7" s="143">
        <f t="shared" si="0"/>
        <v>0</v>
      </c>
      <c r="H7" s="144">
        <f>H8+H9+H10</f>
        <v>0</v>
      </c>
    </row>
    <row r="8" spans="1:19" ht="30">
      <c r="A8" s="136" t="s">
        <v>13</v>
      </c>
      <c r="B8" s="193"/>
      <c r="C8" s="275" t="s">
        <v>200</v>
      </c>
      <c r="D8" s="275" t="s">
        <v>200</v>
      </c>
      <c r="E8" s="194">
        <v>4400000</v>
      </c>
      <c r="F8" s="194">
        <v>0</v>
      </c>
      <c r="G8" s="194">
        <v>0</v>
      </c>
      <c r="H8" s="195">
        <v>0</v>
      </c>
    </row>
    <row r="9" spans="1:19">
      <c r="A9" s="136" t="s">
        <v>323</v>
      </c>
      <c r="B9" s="193"/>
      <c r="C9" s="275" t="s">
        <v>200</v>
      </c>
      <c r="D9" s="275" t="s">
        <v>200</v>
      </c>
      <c r="E9" s="194">
        <v>0</v>
      </c>
      <c r="F9" s="194">
        <v>0</v>
      </c>
      <c r="G9" s="194">
        <v>0</v>
      </c>
      <c r="H9" s="195">
        <v>0</v>
      </c>
    </row>
    <row r="10" spans="1:19" ht="45">
      <c r="A10" s="136" t="s">
        <v>199</v>
      </c>
      <c r="B10" s="193"/>
      <c r="C10" s="275" t="s">
        <v>200</v>
      </c>
      <c r="D10" s="275" t="s">
        <v>200</v>
      </c>
      <c r="E10" s="194">
        <v>500000</v>
      </c>
      <c r="F10" s="194">
        <v>0</v>
      </c>
      <c r="G10" s="194">
        <v>0</v>
      </c>
      <c r="H10" s="195">
        <v>0</v>
      </c>
    </row>
    <row r="11" spans="1:19" ht="33">
      <c r="A11" s="136" t="s">
        <v>243</v>
      </c>
      <c r="B11" s="321" t="s">
        <v>201</v>
      </c>
      <c r="C11" s="319" t="s">
        <v>200</v>
      </c>
      <c r="D11" s="319" t="s">
        <v>200</v>
      </c>
      <c r="E11" s="79">
        <f>E12+E13+E14</f>
        <v>130000</v>
      </c>
      <c r="F11" s="79">
        <f t="shared" ref="F11:H11" si="1">F12+F13+F14</f>
        <v>130000</v>
      </c>
      <c r="G11" s="79">
        <f t="shared" si="1"/>
        <v>130000</v>
      </c>
      <c r="H11" s="147">
        <f t="shared" si="1"/>
        <v>0</v>
      </c>
    </row>
    <row r="12" spans="1:19" ht="30">
      <c r="A12" s="136" t="s">
        <v>13</v>
      </c>
      <c r="B12" s="322"/>
      <c r="C12" s="275" t="s">
        <v>200</v>
      </c>
      <c r="D12" s="275" t="s">
        <v>200</v>
      </c>
      <c r="E12" s="323">
        <v>0</v>
      </c>
      <c r="F12" s="323">
        <v>0</v>
      </c>
      <c r="G12" s="323">
        <v>0</v>
      </c>
      <c r="H12" s="324">
        <v>0</v>
      </c>
    </row>
    <row r="13" spans="1:19">
      <c r="A13" s="136" t="s">
        <v>323</v>
      </c>
      <c r="B13" s="322"/>
      <c r="C13" s="275" t="s">
        <v>200</v>
      </c>
      <c r="D13" s="275" t="s">
        <v>200</v>
      </c>
      <c r="E13" s="323">
        <v>0</v>
      </c>
      <c r="F13" s="323">
        <v>0</v>
      </c>
      <c r="G13" s="323">
        <v>0</v>
      </c>
      <c r="H13" s="324">
        <v>0</v>
      </c>
    </row>
    <row r="14" spans="1:19" ht="45">
      <c r="A14" s="136" t="s">
        <v>199</v>
      </c>
      <c r="B14" s="322"/>
      <c r="C14" s="275" t="s">
        <v>200</v>
      </c>
      <c r="D14" s="275" t="s">
        <v>200</v>
      </c>
      <c r="E14" s="323">
        <v>130000</v>
      </c>
      <c r="F14" s="323">
        <v>130000</v>
      </c>
      <c r="G14" s="323">
        <v>130000</v>
      </c>
      <c r="H14" s="324">
        <v>0</v>
      </c>
    </row>
    <row r="15" spans="1:19">
      <c r="A15" s="134" t="s">
        <v>202</v>
      </c>
      <c r="B15" s="146">
        <v>1000</v>
      </c>
      <c r="C15" s="55"/>
      <c r="D15" s="55" t="s">
        <v>200</v>
      </c>
      <c r="E15" s="79">
        <f>E17+E20+E31+E34+E37+E42+E45</f>
        <v>218912104.03999999</v>
      </c>
      <c r="F15" s="79">
        <f>F17+F20+F31+F34+F37+F42+F45</f>
        <v>223698714.03999999</v>
      </c>
      <c r="G15" s="79">
        <f>G17+G20+G31+G34+G37+G42+G45</f>
        <v>223708919.03999999</v>
      </c>
      <c r="H15" s="147">
        <f>H17+H20+H31+H34+H37+H42+H45</f>
        <v>0</v>
      </c>
    </row>
    <row r="16" spans="1:19">
      <c r="A16" s="135" t="s">
        <v>14</v>
      </c>
      <c r="B16" s="148"/>
      <c r="C16" s="75"/>
      <c r="D16" s="75"/>
      <c r="E16" s="75"/>
      <c r="F16" s="75"/>
      <c r="G16" s="75"/>
      <c r="H16" s="149"/>
    </row>
    <row r="17" spans="1:8">
      <c r="A17" s="137" t="s">
        <v>203</v>
      </c>
      <c r="B17" s="150">
        <v>1100</v>
      </c>
      <c r="C17" s="172">
        <v>120</v>
      </c>
      <c r="D17" s="78">
        <v>120</v>
      </c>
      <c r="E17" s="129">
        <f>E19</f>
        <v>360000</v>
      </c>
      <c r="F17" s="129">
        <f t="shared" ref="F17:H17" si="2">F19</f>
        <v>360000</v>
      </c>
      <c r="G17" s="129">
        <f t="shared" si="2"/>
        <v>360000</v>
      </c>
      <c r="H17" s="151">
        <f t="shared" si="2"/>
        <v>0</v>
      </c>
    </row>
    <row r="18" spans="1:8">
      <c r="A18" s="135" t="s">
        <v>14</v>
      </c>
      <c r="B18" s="148"/>
      <c r="C18" s="75"/>
      <c r="D18" s="75"/>
      <c r="E18" s="75"/>
      <c r="F18" s="75"/>
      <c r="G18" s="75"/>
      <c r="H18" s="149"/>
    </row>
    <row r="19" spans="1:8">
      <c r="A19" s="138" t="s">
        <v>338</v>
      </c>
      <c r="B19" s="150">
        <v>1110</v>
      </c>
      <c r="C19" s="172">
        <v>120</v>
      </c>
      <c r="D19" s="305">
        <v>120</v>
      </c>
      <c r="E19" s="131">
        <v>360000</v>
      </c>
      <c r="F19" s="131">
        <v>360000</v>
      </c>
      <c r="G19" s="131">
        <v>360000</v>
      </c>
      <c r="H19" s="200">
        <v>0</v>
      </c>
    </row>
    <row r="20" spans="1:8">
      <c r="A20" s="137" t="s">
        <v>178</v>
      </c>
      <c r="B20" s="150">
        <v>1200</v>
      </c>
      <c r="C20" s="172">
        <v>130</v>
      </c>
      <c r="D20" s="172">
        <v>130</v>
      </c>
      <c r="E20" s="129">
        <f>E22+E23+E28</f>
        <v>218552104.03999999</v>
      </c>
      <c r="F20" s="129">
        <f>F22+F23+F28</f>
        <v>223338714.03999999</v>
      </c>
      <c r="G20" s="129">
        <f>G22+G23+G28</f>
        <v>223348919.03999999</v>
      </c>
      <c r="H20" s="151">
        <f>H22+H23+H28</f>
        <v>0</v>
      </c>
    </row>
    <row r="21" spans="1:8">
      <c r="A21" s="135" t="s">
        <v>14</v>
      </c>
      <c r="B21" s="148"/>
      <c r="C21" s="75"/>
      <c r="D21" s="75"/>
      <c r="E21" s="75"/>
      <c r="F21" s="75"/>
      <c r="G21" s="75"/>
      <c r="H21" s="149"/>
    </row>
    <row r="22" spans="1:8" ht="30">
      <c r="A22" s="139" t="s">
        <v>197</v>
      </c>
      <c r="B22" s="150">
        <v>1210</v>
      </c>
      <c r="C22" s="172">
        <v>130</v>
      </c>
      <c r="D22" s="130">
        <v>130</v>
      </c>
      <c r="E22" s="131">
        <v>4770891</v>
      </c>
      <c r="F22" s="131">
        <v>4657501</v>
      </c>
      <c r="G22" s="131">
        <v>4667706</v>
      </c>
      <c r="H22" s="200">
        <v>0</v>
      </c>
    </row>
    <row r="23" spans="1:8" ht="30">
      <c r="A23" s="139" t="s">
        <v>13</v>
      </c>
      <c r="B23" s="150">
        <v>1220</v>
      </c>
      <c r="C23" s="172">
        <v>130</v>
      </c>
      <c r="D23" s="130">
        <v>130</v>
      </c>
      <c r="E23" s="131">
        <f>E24+E25+E26+E27</f>
        <v>203891213.03999999</v>
      </c>
      <c r="F23" s="131">
        <f t="shared" ref="F23:H23" si="3">F24+F25+F26+F27</f>
        <v>208291213.03999999</v>
      </c>
      <c r="G23" s="131">
        <f t="shared" si="3"/>
        <v>208291213.03999999</v>
      </c>
      <c r="H23" s="200">
        <f t="shared" si="3"/>
        <v>0</v>
      </c>
    </row>
    <row r="24" spans="1:8" s="192" customFormat="1" ht="12">
      <c r="A24" s="196" t="s">
        <v>326</v>
      </c>
      <c r="B24" s="190"/>
      <c r="C24" s="197"/>
      <c r="D24" s="198">
        <v>130</v>
      </c>
      <c r="E24" s="199">
        <v>203891213.03999999</v>
      </c>
      <c r="F24" s="199">
        <v>208291213.03999999</v>
      </c>
      <c r="G24" s="199">
        <v>208291213.03999999</v>
      </c>
      <c r="H24" s="276">
        <v>0</v>
      </c>
    </row>
    <row r="25" spans="1:8" s="192" customFormat="1" ht="12">
      <c r="A25" s="196" t="s">
        <v>324</v>
      </c>
      <c r="B25" s="190"/>
      <c r="C25" s="197"/>
      <c r="D25" s="198"/>
      <c r="E25" s="199">
        <v>0</v>
      </c>
      <c r="F25" s="199">
        <v>0</v>
      </c>
      <c r="G25" s="199">
        <v>0</v>
      </c>
      <c r="H25" s="276">
        <v>0</v>
      </c>
    </row>
    <row r="26" spans="1:8" s="192" customFormat="1" ht="12">
      <c r="A26" s="196" t="s">
        <v>325</v>
      </c>
      <c r="B26" s="190"/>
      <c r="C26" s="197"/>
      <c r="D26" s="198"/>
      <c r="E26" s="199">
        <v>0</v>
      </c>
      <c r="F26" s="199">
        <v>0</v>
      </c>
      <c r="G26" s="199">
        <v>0</v>
      </c>
      <c r="H26" s="276">
        <v>0</v>
      </c>
    </row>
    <row r="27" spans="1:8" s="192" customFormat="1" ht="36">
      <c r="A27" s="196" t="s">
        <v>327</v>
      </c>
      <c r="B27" s="293"/>
      <c r="C27" s="294"/>
      <c r="D27" s="295"/>
      <c r="E27" s="199">
        <v>0</v>
      </c>
      <c r="F27" s="199">
        <v>0</v>
      </c>
      <c r="G27" s="199">
        <v>0</v>
      </c>
      <c r="H27" s="276">
        <v>0</v>
      </c>
    </row>
    <row r="28" spans="1:8" ht="45">
      <c r="A28" s="139" t="s">
        <v>199</v>
      </c>
      <c r="B28" s="150">
        <v>1230</v>
      </c>
      <c r="C28" s="172">
        <v>130</v>
      </c>
      <c r="D28" s="130">
        <v>130</v>
      </c>
      <c r="E28" s="131">
        <f>E29+E30</f>
        <v>9890000</v>
      </c>
      <c r="F28" s="131">
        <f>F29+F30</f>
        <v>10390000</v>
      </c>
      <c r="G28" s="131">
        <f>G29+G30</f>
        <v>10390000</v>
      </c>
      <c r="H28" s="200">
        <f>H29+H30</f>
        <v>0</v>
      </c>
    </row>
    <row r="29" spans="1:8">
      <c r="A29" s="139" t="s">
        <v>496</v>
      </c>
      <c r="B29" s="150">
        <v>1240</v>
      </c>
      <c r="C29" s="172">
        <v>130</v>
      </c>
      <c r="D29" s="130">
        <v>130</v>
      </c>
      <c r="E29" s="131">
        <v>8630000</v>
      </c>
      <c r="F29" s="131">
        <v>9130000</v>
      </c>
      <c r="G29" s="131">
        <v>9130000</v>
      </c>
      <c r="H29" s="200">
        <v>0</v>
      </c>
    </row>
    <row r="30" spans="1:8" ht="30">
      <c r="A30" s="139" t="s">
        <v>340</v>
      </c>
      <c r="B30" s="150">
        <v>1240</v>
      </c>
      <c r="C30" s="205">
        <v>130</v>
      </c>
      <c r="D30" s="130">
        <v>130</v>
      </c>
      <c r="E30" s="131">
        <v>1260000</v>
      </c>
      <c r="F30" s="131">
        <v>1260000</v>
      </c>
      <c r="G30" s="131">
        <v>1260000</v>
      </c>
      <c r="H30" s="200">
        <v>0</v>
      </c>
    </row>
    <row r="31" spans="1:8" ht="30">
      <c r="A31" s="137" t="s">
        <v>179</v>
      </c>
      <c r="B31" s="150">
        <v>1300</v>
      </c>
      <c r="C31" s="172">
        <v>140</v>
      </c>
      <c r="D31" s="172"/>
      <c r="E31" s="17">
        <f>E33</f>
        <v>0</v>
      </c>
      <c r="F31" s="17">
        <f t="shared" ref="F31:H31" si="4">F33</f>
        <v>0</v>
      </c>
      <c r="G31" s="17">
        <f t="shared" si="4"/>
        <v>0</v>
      </c>
      <c r="H31" s="153">
        <f t="shared" si="4"/>
        <v>0</v>
      </c>
    </row>
    <row r="32" spans="1:8">
      <c r="A32" s="135" t="s">
        <v>14</v>
      </c>
      <c r="B32" s="148"/>
      <c r="C32" s="75"/>
      <c r="D32" s="75"/>
      <c r="E32" s="75"/>
      <c r="F32" s="75"/>
      <c r="G32" s="75"/>
      <c r="H32" s="149"/>
    </row>
    <row r="33" spans="1:8">
      <c r="A33" s="135"/>
      <c r="B33" s="154">
        <v>1310</v>
      </c>
      <c r="C33" s="55">
        <v>140</v>
      </c>
      <c r="D33" s="55"/>
      <c r="E33" s="55"/>
      <c r="F33" s="55"/>
      <c r="G33" s="55"/>
      <c r="H33" s="155"/>
    </row>
    <row r="34" spans="1:8">
      <c r="A34" s="137" t="s">
        <v>204</v>
      </c>
      <c r="B34" s="150">
        <v>1400</v>
      </c>
      <c r="C34" s="172">
        <v>150</v>
      </c>
      <c r="D34" s="172"/>
      <c r="E34" s="17">
        <f>E36</f>
        <v>0</v>
      </c>
      <c r="F34" s="17">
        <f t="shared" ref="F34:H34" si="5">F36</f>
        <v>0</v>
      </c>
      <c r="G34" s="17">
        <f t="shared" si="5"/>
        <v>0</v>
      </c>
      <c r="H34" s="153">
        <f t="shared" si="5"/>
        <v>0</v>
      </c>
    </row>
    <row r="35" spans="1:8">
      <c r="A35" s="135" t="s">
        <v>14</v>
      </c>
      <c r="B35" s="148"/>
      <c r="C35" s="75"/>
      <c r="D35" s="75"/>
      <c r="E35" s="75"/>
      <c r="F35" s="75"/>
      <c r="G35" s="75"/>
      <c r="H35" s="149"/>
    </row>
    <row r="36" spans="1:8">
      <c r="A36" s="139"/>
      <c r="B36" s="150">
        <v>1410</v>
      </c>
      <c r="C36" s="172">
        <v>150</v>
      </c>
      <c r="D36" s="172"/>
      <c r="E36" s="131"/>
      <c r="F36" s="55"/>
      <c r="G36" s="55"/>
      <c r="H36" s="155"/>
    </row>
    <row r="37" spans="1:8">
      <c r="A37" s="137" t="s">
        <v>208</v>
      </c>
      <c r="B37" s="150">
        <v>1500</v>
      </c>
      <c r="C37" s="172">
        <v>180</v>
      </c>
      <c r="D37" s="172"/>
      <c r="E37" s="17">
        <f>E39+E40+E41</f>
        <v>0</v>
      </c>
      <c r="F37" s="17">
        <f t="shared" ref="F37:H37" si="6">F39+F40+F41</f>
        <v>0</v>
      </c>
      <c r="G37" s="17">
        <f t="shared" si="6"/>
        <v>0</v>
      </c>
      <c r="H37" s="153">
        <f t="shared" si="6"/>
        <v>0</v>
      </c>
    </row>
    <row r="38" spans="1:8">
      <c r="A38" s="135" t="s">
        <v>14</v>
      </c>
      <c r="B38" s="148"/>
      <c r="C38" s="75"/>
      <c r="D38" s="75"/>
      <c r="E38" s="75"/>
      <c r="F38" s="75"/>
      <c r="G38" s="75"/>
      <c r="H38" s="149"/>
    </row>
    <row r="39" spans="1:8">
      <c r="A39" s="139" t="s">
        <v>198</v>
      </c>
      <c r="B39" s="150">
        <v>1510</v>
      </c>
      <c r="C39" s="172">
        <v>180</v>
      </c>
      <c r="D39" s="172"/>
      <c r="E39" s="74"/>
      <c r="F39" s="172"/>
      <c r="G39" s="172"/>
      <c r="H39" s="156"/>
    </row>
    <row r="40" spans="1:8" ht="30">
      <c r="A40" s="139" t="s">
        <v>12</v>
      </c>
      <c r="B40" s="150">
        <v>1520</v>
      </c>
      <c r="C40" s="172">
        <v>180</v>
      </c>
      <c r="D40" s="172"/>
      <c r="E40" s="74"/>
      <c r="F40" s="172"/>
      <c r="G40" s="172"/>
      <c r="H40" s="156"/>
    </row>
    <row r="41" spans="1:8">
      <c r="A41" s="139"/>
      <c r="B41" s="150">
        <v>1530</v>
      </c>
      <c r="C41" s="172">
        <v>180</v>
      </c>
      <c r="D41" s="172"/>
      <c r="E41" s="74"/>
      <c r="F41" s="172"/>
      <c r="G41" s="172"/>
      <c r="H41" s="156"/>
    </row>
    <row r="42" spans="1:8">
      <c r="A42" s="137" t="s">
        <v>205</v>
      </c>
      <c r="B42" s="150">
        <v>1900</v>
      </c>
      <c r="C42" s="172"/>
      <c r="D42" s="172"/>
      <c r="E42" s="17">
        <f>E44</f>
        <v>0</v>
      </c>
      <c r="F42" s="17">
        <f t="shared" ref="F42:H42" si="7">F44</f>
        <v>0</v>
      </c>
      <c r="G42" s="17">
        <f t="shared" si="7"/>
        <v>0</v>
      </c>
      <c r="H42" s="153">
        <f t="shared" si="7"/>
        <v>0</v>
      </c>
    </row>
    <row r="43" spans="1:8">
      <c r="A43" s="135" t="s">
        <v>14</v>
      </c>
      <c r="B43" s="148"/>
      <c r="C43" s="75"/>
      <c r="D43" s="75"/>
      <c r="E43" s="75"/>
      <c r="F43" s="75"/>
      <c r="G43" s="75"/>
      <c r="H43" s="149"/>
    </row>
    <row r="44" spans="1:8">
      <c r="A44" s="139"/>
      <c r="B44" s="150">
        <v>1910</v>
      </c>
      <c r="C44" s="172"/>
      <c r="D44" s="172"/>
      <c r="E44" s="74"/>
      <c r="F44" s="55"/>
      <c r="G44" s="55"/>
      <c r="H44" s="155"/>
    </row>
    <row r="45" spans="1:8" ht="18">
      <c r="A45" s="137" t="s">
        <v>244</v>
      </c>
      <c r="B45" s="150">
        <v>1980</v>
      </c>
      <c r="C45" s="172" t="s">
        <v>200</v>
      </c>
      <c r="D45" s="172"/>
      <c r="E45" s="17">
        <f>E47+E48</f>
        <v>0</v>
      </c>
      <c r="F45" s="17">
        <f t="shared" ref="F45:H45" si="8">F47+F48</f>
        <v>0</v>
      </c>
      <c r="G45" s="17">
        <f t="shared" si="8"/>
        <v>0</v>
      </c>
      <c r="H45" s="153">
        <f t="shared" si="8"/>
        <v>0</v>
      </c>
    </row>
    <row r="46" spans="1:8">
      <c r="A46" s="135" t="s">
        <v>7</v>
      </c>
      <c r="B46" s="148"/>
      <c r="C46" s="75"/>
      <c r="D46" s="75"/>
      <c r="E46" s="75"/>
      <c r="F46" s="75"/>
      <c r="G46" s="75"/>
      <c r="H46" s="149"/>
    </row>
    <row r="47" spans="1:8" ht="45">
      <c r="A47" s="135" t="s">
        <v>497</v>
      </c>
      <c r="B47" s="154">
        <v>1981</v>
      </c>
      <c r="C47" s="55">
        <v>510</v>
      </c>
      <c r="D47" s="55"/>
      <c r="E47" s="55"/>
      <c r="F47" s="55"/>
      <c r="G47" s="55"/>
      <c r="H47" s="155"/>
    </row>
    <row r="48" spans="1:8" ht="15.75" thickBot="1">
      <c r="A48" s="135"/>
      <c r="B48" s="163"/>
      <c r="C48" s="164"/>
      <c r="D48" s="164"/>
      <c r="E48" s="164"/>
      <c r="F48" s="164"/>
      <c r="G48" s="164"/>
      <c r="H48" s="165"/>
    </row>
  </sheetData>
  <mergeCells count="6">
    <mergeCell ref="A2:S2"/>
    <mergeCell ref="A4:A5"/>
    <mergeCell ref="B4:B5"/>
    <mergeCell ref="C4:C5"/>
    <mergeCell ref="D4:D5"/>
    <mergeCell ref="E4:H4"/>
  </mergeCell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2:M90"/>
  <sheetViews>
    <sheetView view="pageBreakPreview" zoomScale="75" zoomScaleNormal="100" zoomScaleSheetLayoutView="75" workbookViewId="0">
      <selection activeCell="G16" sqref="G16"/>
    </sheetView>
  </sheetViews>
  <sheetFormatPr defaultRowHeight="15"/>
  <cols>
    <col min="1" max="1" width="6.140625" customWidth="1"/>
    <col min="2" max="2" width="16.42578125" customWidth="1"/>
    <col min="3" max="3" width="17.140625" customWidth="1"/>
    <col min="4" max="4" width="13.140625" bestFit="1" customWidth="1"/>
    <col min="5" max="5" width="17.28515625" customWidth="1"/>
    <col min="6" max="6" width="17" customWidth="1"/>
    <col min="7" max="7" width="15.85546875" customWidth="1"/>
    <col min="8" max="8" width="17.85546875" hidden="1" customWidth="1"/>
    <col min="9" max="9" width="12.140625" hidden="1" customWidth="1"/>
    <col min="10" max="10" width="21.7109375" customWidth="1"/>
    <col min="11" max="11" width="13.7109375" customWidth="1"/>
    <col min="12" max="12" width="10.5703125" customWidth="1"/>
    <col min="13" max="13" width="13.140625" customWidth="1"/>
    <col min="14" max="14" width="9.140625" customWidth="1"/>
  </cols>
  <sheetData>
    <row r="2" spans="1:13" ht="15.75">
      <c r="A2" s="378" t="s">
        <v>77</v>
      </c>
      <c r="B2" s="378"/>
      <c r="C2" s="378"/>
      <c r="D2" s="378"/>
      <c r="E2" s="378"/>
      <c r="F2" s="378"/>
      <c r="G2" s="378"/>
      <c r="H2" s="378"/>
      <c r="I2" s="378"/>
      <c r="J2" s="378"/>
    </row>
    <row r="3" spans="1:13" ht="15.75">
      <c r="A3" s="378" t="s">
        <v>122</v>
      </c>
      <c r="B3" s="378"/>
      <c r="C3" s="378"/>
      <c r="D3" s="378"/>
      <c r="E3" s="378"/>
      <c r="F3" s="378"/>
      <c r="G3" s="378"/>
      <c r="H3" s="378"/>
      <c r="I3" s="378"/>
      <c r="J3" s="378"/>
      <c r="K3" s="384"/>
      <c r="L3" s="384"/>
      <c r="M3" s="384"/>
    </row>
    <row r="4" spans="1:13" ht="15.75">
      <c r="A4" s="29" t="s">
        <v>141</v>
      </c>
    </row>
    <row r="5" spans="1:13" ht="15.75">
      <c r="A5" s="383" t="s">
        <v>92</v>
      </c>
      <c r="B5" s="383"/>
      <c r="C5" s="383"/>
      <c r="D5" s="383"/>
      <c r="E5" s="383"/>
    </row>
    <row r="6" spans="1:13" ht="15.75">
      <c r="A6" s="53"/>
      <c r="B6" s="53"/>
      <c r="C6" s="53"/>
      <c r="D6" s="53"/>
      <c r="E6" s="53"/>
    </row>
    <row r="7" spans="1:13" ht="32.25" customHeight="1">
      <c r="A7" s="382" t="s">
        <v>78</v>
      </c>
      <c r="B7" s="382" t="s">
        <v>79</v>
      </c>
      <c r="C7" s="382" t="s">
        <v>80</v>
      </c>
      <c r="D7" s="382" t="s">
        <v>312</v>
      </c>
      <c r="E7" s="382"/>
      <c r="F7" s="382"/>
      <c r="G7" s="382"/>
      <c r="H7" s="382" t="s">
        <v>81</v>
      </c>
      <c r="I7" s="382" t="s">
        <v>82</v>
      </c>
      <c r="J7" s="382" t="s">
        <v>313</v>
      </c>
      <c r="K7" s="331" t="s">
        <v>310</v>
      </c>
      <c r="L7" s="331" t="s">
        <v>134</v>
      </c>
      <c r="M7" s="331" t="s">
        <v>311</v>
      </c>
    </row>
    <row r="8" spans="1:13" ht="15.75">
      <c r="A8" s="382"/>
      <c r="B8" s="382"/>
      <c r="C8" s="382"/>
      <c r="D8" s="382" t="s">
        <v>10</v>
      </c>
      <c r="E8" s="382" t="s">
        <v>8</v>
      </c>
      <c r="F8" s="382"/>
      <c r="G8" s="382"/>
      <c r="H8" s="382"/>
      <c r="I8" s="382"/>
      <c r="J8" s="382"/>
      <c r="K8" s="331"/>
      <c r="L8" s="331"/>
      <c r="M8" s="331"/>
    </row>
    <row r="9" spans="1:13" ht="47.25">
      <c r="A9" s="382"/>
      <c r="B9" s="382"/>
      <c r="C9" s="382"/>
      <c r="D9" s="382"/>
      <c r="E9" s="48" t="s">
        <v>83</v>
      </c>
      <c r="F9" s="48" t="s">
        <v>84</v>
      </c>
      <c r="G9" s="48" t="s">
        <v>85</v>
      </c>
      <c r="H9" s="382"/>
      <c r="I9" s="382"/>
      <c r="J9" s="382"/>
      <c r="K9" s="331"/>
      <c r="L9" s="331"/>
      <c r="M9" s="331"/>
    </row>
    <row r="10" spans="1:13" ht="15.75">
      <c r="A10" s="48">
        <v>1</v>
      </c>
      <c r="B10" s="48">
        <v>2</v>
      </c>
      <c r="C10" s="48">
        <v>3</v>
      </c>
      <c r="D10" s="48">
        <v>4</v>
      </c>
      <c r="E10" s="48">
        <v>5</v>
      </c>
      <c r="F10" s="48">
        <v>6</v>
      </c>
      <c r="G10" s="48">
        <v>7</v>
      </c>
      <c r="H10" s="48">
        <v>8</v>
      </c>
      <c r="I10" s="48">
        <v>9</v>
      </c>
      <c r="J10" s="48">
        <v>8</v>
      </c>
      <c r="K10" s="85">
        <v>9</v>
      </c>
      <c r="L10" s="85">
        <v>10</v>
      </c>
      <c r="M10" s="85" t="s">
        <v>136</v>
      </c>
    </row>
    <row r="11" spans="1:13" ht="15.75">
      <c r="A11" s="31">
        <v>1</v>
      </c>
      <c r="B11" s="22" t="s">
        <v>70</v>
      </c>
      <c r="C11" s="92">
        <v>18</v>
      </c>
      <c r="D11" s="88">
        <v>57360.184999999998</v>
      </c>
      <c r="E11" s="88">
        <v>25443.53</v>
      </c>
      <c r="F11" s="88">
        <v>11104.53</v>
      </c>
      <c r="G11" s="88">
        <v>20812.12</v>
      </c>
      <c r="H11" s="88"/>
      <c r="I11" s="88"/>
      <c r="J11" s="88">
        <v>12389800</v>
      </c>
      <c r="K11" s="318">
        <v>55315.1</v>
      </c>
      <c r="L11" s="96">
        <v>1.0369716</v>
      </c>
      <c r="M11" s="91">
        <f>K11*L11</f>
        <v>57360.187751159996</v>
      </c>
    </row>
    <row r="12" spans="1:13" ht="15.75">
      <c r="A12" s="31">
        <v>2</v>
      </c>
      <c r="B12" s="22" t="s">
        <v>71</v>
      </c>
      <c r="C12" s="306">
        <f>C13+C14</f>
        <v>73.3</v>
      </c>
      <c r="D12" s="307">
        <v>59060.23</v>
      </c>
      <c r="E12" s="307">
        <v>18492.57</v>
      </c>
      <c r="F12" s="307">
        <v>14393.6</v>
      </c>
      <c r="G12" s="307">
        <v>26174.06</v>
      </c>
      <c r="H12" s="307"/>
      <c r="I12" s="307"/>
      <c r="J12" s="307">
        <f>J13+J14</f>
        <v>51949377.149999999</v>
      </c>
      <c r="K12" s="308">
        <v>56178.41</v>
      </c>
      <c r="L12" s="309">
        <v>1.05129764</v>
      </c>
      <c r="M12" s="290">
        <f t="shared" ref="M12:M21" si="0">K12*L12</f>
        <v>59060.229851952405</v>
      </c>
    </row>
    <row r="13" spans="1:13" s="99" customFormat="1" ht="30">
      <c r="A13" s="97"/>
      <c r="B13" s="98" t="s">
        <v>161</v>
      </c>
      <c r="C13" s="93">
        <v>71.2</v>
      </c>
      <c r="D13" s="94">
        <v>59627.08</v>
      </c>
      <c r="E13" s="94">
        <v>18492.57</v>
      </c>
      <c r="F13" s="94">
        <v>14393.6</v>
      </c>
      <c r="G13" s="94">
        <v>26740.91</v>
      </c>
      <c r="H13" s="94"/>
      <c r="I13" s="94"/>
      <c r="J13" s="94">
        <v>50945377.149999999</v>
      </c>
      <c r="K13" s="308">
        <v>56569.63</v>
      </c>
      <c r="L13" s="96">
        <v>1.0540475499999999</v>
      </c>
      <c r="M13" s="95">
        <f t="shared" si="0"/>
        <v>59627.079905906496</v>
      </c>
    </row>
    <row r="14" spans="1:13" s="99" customFormat="1" ht="30">
      <c r="A14" s="97"/>
      <c r="B14" s="98" t="s">
        <v>162</v>
      </c>
      <c r="C14" s="310">
        <v>2.1</v>
      </c>
      <c r="D14" s="311">
        <v>39841.269</v>
      </c>
      <c r="E14" s="311">
        <v>18492.57</v>
      </c>
      <c r="F14" s="311">
        <v>14393.6</v>
      </c>
      <c r="G14" s="311">
        <v>6955.1</v>
      </c>
      <c r="H14" s="311"/>
      <c r="I14" s="311"/>
      <c r="J14" s="311">
        <v>1004000</v>
      </c>
      <c r="K14" s="308">
        <v>42270.45</v>
      </c>
      <c r="L14" s="309">
        <v>0.94253243099999995</v>
      </c>
      <c r="M14" s="308">
        <f t="shared" si="0"/>
        <v>39841.269997963944</v>
      </c>
    </row>
    <row r="15" spans="1:13" ht="15.75">
      <c r="A15" s="31">
        <v>3</v>
      </c>
      <c r="B15" s="22" t="s">
        <v>159</v>
      </c>
      <c r="C15" s="306">
        <f>C16+C17</f>
        <v>180.5</v>
      </c>
      <c r="D15" s="307">
        <v>28420.04</v>
      </c>
      <c r="E15" s="307">
        <v>8802.64</v>
      </c>
      <c r="F15" s="307">
        <v>10266.98</v>
      </c>
      <c r="G15" s="307">
        <v>9350.42</v>
      </c>
      <c r="H15" s="307"/>
      <c r="I15" s="307"/>
      <c r="J15" s="307">
        <f>J16+J17</f>
        <v>61557806</v>
      </c>
      <c r="K15" s="308">
        <v>27002.51</v>
      </c>
      <c r="L15" s="309">
        <v>1.0524962</v>
      </c>
      <c r="M15" s="290">
        <f t="shared" si="0"/>
        <v>28420.039165462</v>
      </c>
    </row>
    <row r="16" spans="1:13" s="99" customFormat="1" ht="30">
      <c r="A16" s="97"/>
      <c r="B16" s="98" t="s">
        <v>161</v>
      </c>
      <c r="C16" s="93">
        <v>175</v>
      </c>
      <c r="D16" s="94">
        <v>28650.86</v>
      </c>
      <c r="E16" s="94">
        <v>8802.64</v>
      </c>
      <c r="F16" s="94">
        <v>10266.98</v>
      </c>
      <c r="G16" s="94">
        <v>9581.24</v>
      </c>
      <c r="H16" s="94"/>
      <c r="I16" s="94"/>
      <c r="J16" s="94">
        <v>60166806</v>
      </c>
      <c r="K16" s="308">
        <v>27169.56</v>
      </c>
      <c r="L16" s="96">
        <v>1.05452057</v>
      </c>
      <c r="M16" s="95">
        <f t="shared" ref="M16:M17" si="1">K16*L16</f>
        <v>28650.859897849201</v>
      </c>
    </row>
    <row r="17" spans="1:13" s="99" customFormat="1" ht="30">
      <c r="A17" s="97"/>
      <c r="B17" s="98" t="s">
        <v>162</v>
      </c>
      <c r="C17" s="310">
        <v>5.5</v>
      </c>
      <c r="D17" s="311">
        <v>21075.757000000001</v>
      </c>
      <c r="E17" s="311">
        <v>8802.64</v>
      </c>
      <c r="F17" s="311">
        <v>10266.98</v>
      </c>
      <c r="G17" s="311">
        <v>2006.14</v>
      </c>
      <c r="H17" s="311"/>
      <c r="I17" s="311"/>
      <c r="J17" s="311">
        <v>1391000</v>
      </c>
      <c r="K17" s="308">
        <v>21009.61</v>
      </c>
      <c r="L17" s="309">
        <v>1.0031485600000001</v>
      </c>
      <c r="M17" s="308">
        <f t="shared" si="1"/>
        <v>21075.760017661603</v>
      </c>
    </row>
    <row r="18" spans="1:13" ht="15.75">
      <c r="A18" s="31">
        <v>4</v>
      </c>
      <c r="B18" s="22" t="s">
        <v>160</v>
      </c>
      <c r="C18" s="92">
        <f>C19+C20</f>
        <v>0</v>
      </c>
      <c r="D18" s="88"/>
      <c r="E18" s="88"/>
      <c r="F18" s="88"/>
      <c r="G18" s="88"/>
      <c r="H18" s="88"/>
      <c r="I18" s="88"/>
      <c r="J18" s="88">
        <f>J19+J20</f>
        <v>0</v>
      </c>
      <c r="K18" s="95"/>
      <c r="L18" s="96"/>
      <c r="M18" s="91">
        <f t="shared" si="0"/>
        <v>0</v>
      </c>
    </row>
    <row r="19" spans="1:13" s="99" customFormat="1" ht="30">
      <c r="A19" s="97"/>
      <c r="B19" s="98" t="s">
        <v>161</v>
      </c>
      <c r="C19" s="93"/>
      <c r="D19" s="94"/>
      <c r="E19" s="94"/>
      <c r="F19" s="94"/>
      <c r="G19" s="94"/>
      <c r="H19" s="94"/>
      <c r="I19" s="94"/>
      <c r="J19" s="94"/>
      <c r="K19" s="95"/>
      <c r="L19" s="96"/>
      <c r="M19" s="95">
        <f t="shared" si="0"/>
        <v>0</v>
      </c>
    </row>
    <row r="20" spans="1:13" s="99" customFormat="1" ht="30">
      <c r="A20" s="97"/>
      <c r="B20" s="98" t="s">
        <v>162</v>
      </c>
      <c r="C20" s="93"/>
      <c r="D20" s="94"/>
      <c r="E20" s="94"/>
      <c r="F20" s="94"/>
      <c r="G20" s="94"/>
      <c r="H20" s="94"/>
      <c r="I20" s="94"/>
      <c r="J20" s="94"/>
      <c r="K20" s="95"/>
      <c r="L20" s="96"/>
      <c r="M20" s="95">
        <f t="shared" si="0"/>
        <v>0</v>
      </c>
    </row>
    <row r="21" spans="1:13" ht="33.75" customHeight="1">
      <c r="A21" s="31">
        <v>5</v>
      </c>
      <c r="B21" s="22" t="s">
        <v>151</v>
      </c>
      <c r="C21" s="306">
        <f>C22+C23</f>
        <v>128.5</v>
      </c>
      <c r="D21" s="307">
        <v>16913.68</v>
      </c>
      <c r="E21" s="307">
        <v>5401</v>
      </c>
      <c r="F21" s="307">
        <v>8827.01</v>
      </c>
      <c r="G21" s="307">
        <v>2685.67</v>
      </c>
      <c r="H21" s="307"/>
      <c r="I21" s="307"/>
      <c r="J21" s="307">
        <f>J22+J23</f>
        <v>26080887.989999998</v>
      </c>
      <c r="K21" s="308">
        <v>17225.099999999999</v>
      </c>
      <c r="L21" s="309">
        <v>0.98192060000000003</v>
      </c>
      <c r="M21" s="290">
        <f t="shared" si="0"/>
        <v>16913.680527059998</v>
      </c>
    </row>
    <row r="22" spans="1:13" s="99" customFormat="1" ht="30">
      <c r="A22" s="97"/>
      <c r="B22" s="98" t="s">
        <v>161</v>
      </c>
      <c r="C22" s="93">
        <v>125</v>
      </c>
      <c r="D22" s="94">
        <v>16831.79</v>
      </c>
      <c r="E22" s="94">
        <v>5401</v>
      </c>
      <c r="F22" s="94">
        <v>8827.01</v>
      </c>
      <c r="G22" s="94">
        <v>2603.7800000000002</v>
      </c>
      <c r="H22" s="94"/>
      <c r="I22" s="94"/>
      <c r="J22" s="94">
        <v>25247687.989999998</v>
      </c>
      <c r="K22" s="308">
        <v>17066.64</v>
      </c>
      <c r="L22" s="309">
        <v>0.98623919999999998</v>
      </c>
      <c r="M22" s="95">
        <f t="shared" ref="M22:M23" si="2">K22*L22</f>
        <v>16831.789380287999</v>
      </c>
    </row>
    <row r="23" spans="1:13" s="99" customFormat="1" ht="30">
      <c r="A23" s="97"/>
      <c r="B23" s="98" t="s">
        <v>162</v>
      </c>
      <c r="C23" s="310">
        <v>3.5</v>
      </c>
      <c r="D23" s="311">
        <v>19838.09</v>
      </c>
      <c r="E23" s="311">
        <v>5401</v>
      </c>
      <c r="F23" s="311">
        <v>8827.01</v>
      </c>
      <c r="G23" s="311">
        <v>5610.08</v>
      </c>
      <c r="H23" s="311"/>
      <c r="I23" s="311"/>
      <c r="J23" s="311">
        <v>833200</v>
      </c>
      <c r="K23" s="308">
        <v>23880.22</v>
      </c>
      <c r="L23" s="309">
        <v>0.8307331</v>
      </c>
      <c r="M23" s="308">
        <f t="shared" si="2"/>
        <v>19838.089189282</v>
      </c>
    </row>
    <row r="24" spans="1:13" ht="15.75">
      <c r="A24" s="386" t="s">
        <v>21</v>
      </c>
      <c r="B24" s="386"/>
      <c r="C24" s="100">
        <f>C11+C12+C15+C18+C21</f>
        <v>400.3</v>
      </c>
      <c r="D24" s="101" t="s">
        <v>130</v>
      </c>
      <c r="E24" s="101" t="s">
        <v>11</v>
      </c>
      <c r="F24" s="101" t="s">
        <v>11</v>
      </c>
      <c r="G24" s="101" t="s">
        <v>11</v>
      </c>
      <c r="H24" s="101" t="s">
        <v>11</v>
      </c>
      <c r="I24" s="101" t="s">
        <v>11</v>
      </c>
      <c r="J24" s="102">
        <f>J11+J12+J15+J18+J21</f>
        <v>151977871.14000002</v>
      </c>
      <c r="K24" s="103" t="s">
        <v>11</v>
      </c>
      <c r="L24" s="104" t="s">
        <v>11</v>
      </c>
      <c r="M24" s="104" t="s">
        <v>11</v>
      </c>
    </row>
    <row r="26" spans="1:13" ht="15.75">
      <c r="A26" s="29" t="s">
        <v>141</v>
      </c>
    </row>
    <row r="27" spans="1:13" ht="15.75">
      <c r="A27" s="15" t="s">
        <v>115</v>
      </c>
    </row>
    <row r="28" spans="1:13">
      <c r="A28" s="32"/>
    </row>
    <row r="29" spans="1:13" ht="32.25" customHeight="1">
      <c r="A29" s="382" t="s">
        <v>78</v>
      </c>
      <c r="B29" s="382" t="s">
        <v>79</v>
      </c>
      <c r="C29" s="382" t="s">
        <v>80</v>
      </c>
      <c r="D29" s="382" t="s">
        <v>312</v>
      </c>
      <c r="E29" s="382"/>
      <c r="F29" s="382"/>
      <c r="G29" s="382"/>
      <c r="H29" s="382" t="s">
        <v>81</v>
      </c>
      <c r="I29" s="382" t="s">
        <v>82</v>
      </c>
      <c r="J29" s="382" t="s">
        <v>313</v>
      </c>
      <c r="K29" s="331" t="s">
        <v>310</v>
      </c>
      <c r="L29" s="331" t="s">
        <v>134</v>
      </c>
      <c r="M29" s="331" t="s">
        <v>311</v>
      </c>
    </row>
    <row r="30" spans="1:13" ht="15.75">
      <c r="A30" s="382"/>
      <c r="B30" s="382"/>
      <c r="C30" s="382"/>
      <c r="D30" s="382" t="s">
        <v>10</v>
      </c>
      <c r="E30" s="382" t="s">
        <v>8</v>
      </c>
      <c r="F30" s="382"/>
      <c r="G30" s="382"/>
      <c r="H30" s="382"/>
      <c r="I30" s="382"/>
      <c r="J30" s="382"/>
      <c r="K30" s="331"/>
      <c r="L30" s="331"/>
      <c r="M30" s="331"/>
    </row>
    <row r="31" spans="1:13" ht="47.25">
      <c r="A31" s="382"/>
      <c r="B31" s="382"/>
      <c r="C31" s="382"/>
      <c r="D31" s="382"/>
      <c r="E31" s="173" t="s">
        <v>83</v>
      </c>
      <c r="F31" s="173" t="s">
        <v>84</v>
      </c>
      <c r="G31" s="173" t="s">
        <v>85</v>
      </c>
      <c r="H31" s="382"/>
      <c r="I31" s="382"/>
      <c r="J31" s="382"/>
      <c r="K31" s="331"/>
      <c r="L31" s="331"/>
      <c r="M31" s="331"/>
    </row>
    <row r="32" spans="1:13" ht="15.75">
      <c r="A32" s="173">
        <v>1</v>
      </c>
      <c r="B32" s="173">
        <v>2</v>
      </c>
      <c r="C32" s="173">
        <v>3</v>
      </c>
      <c r="D32" s="173">
        <v>4</v>
      </c>
      <c r="E32" s="173">
        <v>5</v>
      </c>
      <c r="F32" s="173">
        <v>6</v>
      </c>
      <c r="G32" s="173">
        <v>7</v>
      </c>
      <c r="H32" s="173">
        <v>8</v>
      </c>
      <c r="I32" s="173">
        <v>9</v>
      </c>
      <c r="J32" s="173">
        <v>8</v>
      </c>
      <c r="K32" s="171">
        <v>9</v>
      </c>
      <c r="L32" s="171">
        <v>10</v>
      </c>
      <c r="M32" s="171" t="s">
        <v>136</v>
      </c>
    </row>
    <row r="33" spans="1:13" ht="15.75">
      <c r="A33" s="31">
        <v>1</v>
      </c>
      <c r="B33" s="22" t="s">
        <v>70</v>
      </c>
      <c r="C33" s="92">
        <v>18</v>
      </c>
      <c r="D33" s="88">
        <v>56575.925000000003</v>
      </c>
      <c r="E33" s="88">
        <v>25443.528999999999</v>
      </c>
      <c r="F33" s="88">
        <v>11104.53</v>
      </c>
      <c r="G33" s="88">
        <v>20027.87</v>
      </c>
      <c r="H33" s="88"/>
      <c r="I33" s="88"/>
      <c r="J33" s="88">
        <v>12220400</v>
      </c>
      <c r="K33" s="318">
        <v>54320.81</v>
      </c>
      <c r="L33" s="90">
        <v>1.0415148400000001</v>
      </c>
      <c r="M33" s="91">
        <f>K33*L33</f>
        <v>56575.929735820398</v>
      </c>
    </row>
    <row r="34" spans="1:13" ht="15.75">
      <c r="A34" s="31">
        <v>2</v>
      </c>
      <c r="B34" s="22" t="s">
        <v>71</v>
      </c>
      <c r="C34" s="306">
        <f>C35+C36</f>
        <v>72</v>
      </c>
      <c r="D34" s="307">
        <v>56241.33</v>
      </c>
      <c r="E34" s="307">
        <v>18499.330000000002</v>
      </c>
      <c r="F34" s="307">
        <v>13835.2</v>
      </c>
      <c r="G34" s="307">
        <v>23906.799999999999</v>
      </c>
      <c r="H34" s="307"/>
      <c r="I34" s="307"/>
      <c r="J34" s="307">
        <f>J35+J36</f>
        <v>48592512.149999999</v>
      </c>
      <c r="K34" s="308">
        <v>52646.39</v>
      </c>
      <c r="L34" s="312">
        <v>1.0682846399999999</v>
      </c>
      <c r="M34" s="290">
        <f t="shared" ref="M34:M45" si="3">K34*L34</f>
        <v>56241.329788449591</v>
      </c>
    </row>
    <row r="35" spans="1:13" s="99" customFormat="1" ht="30">
      <c r="A35" s="97"/>
      <c r="B35" s="98" t="s">
        <v>161</v>
      </c>
      <c r="C35" s="310">
        <v>70.2</v>
      </c>
      <c r="D35" s="311">
        <v>56733.75</v>
      </c>
      <c r="E35" s="311">
        <v>18499.330000000002</v>
      </c>
      <c r="F35" s="311">
        <v>13835.2</v>
      </c>
      <c r="G35" s="311">
        <v>24399.22</v>
      </c>
      <c r="H35" s="311"/>
      <c r="I35" s="311"/>
      <c r="J35" s="311">
        <v>47792512.149999999</v>
      </c>
      <c r="K35" s="308">
        <v>52885.19</v>
      </c>
      <c r="L35" s="309">
        <v>1.0160453</v>
      </c>
      <c r="M35" s="308">
        <f t="shared" si="3"/>
        <v>53733.748739107003</v>
      </c>
    </row>
    <row r="36" spans="1:13" s="99" customFormat="1" ht="30">
      <c r="A36" s="97"/>
      <c r="B36" s="98" t="s">
        <v>162</v>
      </c>
      <c r="C36" s="310">
        <v>1.8</v>
      </c>
      <c r="D36" s="311">
        <v>37037.040000000001</v>
      </c>
      <c r="E36" s="311">
        <v>18499.330000000002</v>
      </c>
      <c r="F36" s="311">
        <v>13835.2</v>
      </c>
      <c r="G36" s="311">
        <v>4702.51</v>
      </c>
      <c r="H36" s="311"/>
      <c r="I36" s="311"/>
      <c r="J36" s="311">
        <v>800000</v>
      </c>
      <c r="K36" s="308">
        <v>42214.11</v>
      </c>
      <c r="L36" s="309">
        <v>0.87736161999999995</v>
      </c>
      <c r="M36" s="308">
        <f t="shared" si="3"/>
        <v>37037.039936458197</v>
      </c>
    </row>
    <row r="37" spans="1:13" ht="15.75">
      <c r="A37" s="31">
        <v>3</v>
      </c>
      <c r="B37" s="22" t="s">
        <v>159</v>
      </c>
      <c r="C37" s="306">
        <f>C38+C39</f>
        <v>178.5</v>
      </c>
      <c r="D37" s="307">
        <v>27229.195</v>
      </c>
      <c r="E37" s="307">
        <v>8805</v>
      </c>
      <c r="F37" s="307">
        <v>10187.39</v>
      </c>
      <c r="G37" s="307">
        <v>8236.8050000000003</v>
      </c>
      <c r="H37" s="307"/>
      <c r="I37" s="307"/>
      <c r="J37" s="307">
        <f>J38+J39</f>
        <v>58324936</v>
      </c>
      <c r="K37" s="308">
        <v>24362.92</v>
      </c>
      <c r="L37" s="312">
        <v>1.11764928</v>
      </c>
      <c r="M37" s="290">
        <f t="shared" si="3"/>
        <v>27229.199996697596</v>
      </c>
    </row>
    <row r="38" spans="1:13" s="99" customFormat="1" ht="30">
      <c r="A38" s="97"/>
      <c r="B38" s="98" t="s">
        <v>161</v>
      </c>
      <c r="C38" s="310">
        <v>173</v>
      </c>
      <c r="D38" s="311">
        <v>27434.94</v>
      </c>
      <c r="E38" s="307">
        <v>8805</v>
      </c>
      <c r="F38" s="307">
        <v>10187.39</v>
      </c>
      <c r="G38" s="311">
        <v>8442.5499999999993</v>
      </c>
      <c r="H38" s="311"/>
      <c r="I38" s="311"/>
      <c r="J38" s="311">
        <v>56954936</v>
      </c>
      <c r="K38" s="308">
        <v>24467.759999999998</v>
      </c>
      <c r="L38" s="309">
        <v>1.12126897</v>
      </c>
      <c r="M38" s="308">
        <f t="shared" si="3"/>
        <v>27434.940053407197</v>
      </c>
    </row>
    <row r="39" spans="1:13" s="99" customFormat="1" ht="30">
      <c r="A39" s="97"/>
      <c r="B39" s="98" t="s">
        <v>162</v>
      </c>
      <c r="C39" s="310">
        <v>5.5</v>
      </c>
      <c r="D39" s="311">
        <v>20757.580000000002</v>
      </c>
      <c r="E39" s="307">
        <v>8805</v>
      </c>
      <c r="F39" s="307">
        <v>10187.39</v>
      </c>
      <c r="G39" s="311">
        <v>1765.19</v>
      </c>
      <c r="H39" s="311"/>
      <c r="I39" s="311"/>
      <c r="J39" s="311">
        <v>1370000</v>
      </c>
      <c r="K39" s="308">
        <v>20645.32</v>
      </c>
      <c r="L39" s="309">
        <v>1.0054375499999999</v>
      </c>
      <c r="M39" s="308">
        <f t="shared" si="3"/>
        <v>20757.579959765997</v>
      </c>
    </row>
    <row r="40" spans="1:13" ht="15.75">
      <c r="A40" s="31">
        <v>4</v>
      </c>
      <c r="B40" s="22" t="s">
        <v>160</v>
      </c>
      <c r="C40" s="92">
        <f>C41+C42</f>
        <v>0</v>
      </c>
      <c r="D40" s="88"/>
      <c r="E40" s="88"/>
      <c r="F40" s="88"/>
      <c r="G40" s="88"/>
      <c r="H40" s="88"/>
      <c r="I40" s="88"/>
      <c r="J40" s="88">
        <f>J41+J42</f>
        <v>0</v>
      </c>
      <c r="K40" s="95"/>
      <c r="L40" s="90"/>
      <c r="M40" s="91">
        <f t="shared" si="3"/>
        <v>0</v>
      </c>
    </row>
    <row r="41" spans="1:13" s="99" customFormat="1" ht="30">
      <c r="A41" s="97"/>
      <c r="B41" s="98" t="s">
        <v>161</v>
      </c>
      <c r="C41" s="93"/>
      <c r="D41" s="94"/>
      <c r="E41" s="94"/>
      <c r="F41" s="94"/>
      <c r="G41" s="94"/>
      <c r="H41" s="94"/>
      <c r="I41" s="94"/>
      <c r="J41" s="94"/>
      <c r="K41" s="95"/>
      <c r="L41" s="96"/>
      <c r="M41" s="95">
        <f t="shared" si="3"/>
        <v>0</v>
      </c>
    </row>
    <row r="42" spans="1:13" s="99" customFormat="1" ht="30">
      <c r="A42" s="97"/>
      <c r="B42" s="98" t="s">
        <v>162</v>
      </c>
      <c r="C42" s="93"/>
      <c r="D42" s="94"/>
      <c r="E42" s="94"/>
      <c r="F42" s="94"/>
      <c r="G42" s="94"/>
      <c r="H42" s="94"/>
      <c r="I42" s="94"/>
      <c r="J42" s="94"/>
      <c r="K42" s="95"/>
      <c r="L42" s="96"/>
      <c r="M42" s="95">
        <f t="shared" si="3"/>
        <v>0</v>
      </c>
    </row>
    <row r="43" spans="1:13" ht="37.5" customHeight="1">
      <c r="A43" s="31">
        <v>5</v>
      </c>
      <c r="B43" s="22" t="s">
        <v>151</v>
      </c>
      <c r="C43" s="306">
        <f>C44+C45</f>
        <v>128.5</v>
      </c>
      <c r="D43" s="307">
        <v>16588.509999999998</v>
      </c>
      <c r="E43" s="307">
        <v>5401</v>
      </c>
      <c r="F43" s="307">
        <v>8827.01</v>
      </c>
      <c r="G43" s="307">
        <v>2360.5</v>
      </c>
      <c r="H43" s="307"/>
      <c r="I43" s="307"/>
      <c r="J43" s="307">
        <f>J44+J45</f>
        <v>25579487.989999998</v>
      </c>
      <c r="K43" s="308">
        <v>16895.349999999999</v>
      </c>
      <c r="L43" s="312">
        <v>0.98183878999999996</v>
      </c>
      <c r="M43" s="290">
        <f t="shared" si="3"/>
        <v>16588.510000626498</v>
      </c>
    </row>
    <row r="44" spans="1:13" s="99" customFormat="1" ht="30">
      <c r="A44" s="97"/>
      <c r="B44" s="98" t="s">
        <v>161</v>
      </c>
      <c r="C44" s="93">
        <v>125</v>
      </c>
      <c r="D44" s="94">
        <v>16559.66</v>
      </c>
      <c r="E44" s="88">
        <v>5401</v>
      </c>
      <c r="F44" s="88">
        <v>8827.01</v>
      </c>
      <c r="G44" s="94">
        <v>2331.65</v>
      </c>
      <c r="H44" s="94"/>
      <c r="I44" s="94"/>
      <c r="J44" s="94">
        <v>24839487.989999998</v>
      </c>
      <c r="K44" s="308">
        <v>16791.03</v>
      </c>
      <c r="L44" s="309">
        <v>0.9862206</v>
      </c>
      <c r="M44" s="95">
        <f t="shared" si="3"/>
        <v>16559.659681218</v>
      </c>
    </row>
    <row r="45" spans="1:13" s="99" customFormat="1" ht="30">
      <c r="A45" s="97"/>
      <c r="B45" s="98" t="s">
        <v>162</v>
      </c>
      <c r="C45" s="93">
        <v>3.5</v>
      </c>
      <c r="D45" s="94">
        <v>17619.05</v>
      </c>
      <c r="E45" s="94">
        <v>5401</v>
      </c>
      <c r="F45" s="94">
        <v>8827.01</v>
      </c>
      <c r="G45" s="94">
        <v>3391.04</v>
      </c>
      <c r="H45" s="94"/>
      <c r="I45" s="94"/>
      <c r="J45" s="94">
        <v>740000</v>
      </c>
      <c r="K45" s="95">
        <v>21277.01</v>
      </c>
      <c r="L45" s="96">
        <v>0.82807923000000005</v>
      </c>
      <c r="M45" s="95">
        <f t="shared" si="3"/>
        <v>17619.0500575023</v>
      </c>
    </row>
    <row r="46" spans="1:13" ht="15.75" customHeight="1">
      <c r="A46" s="386" t="s">
        <v>21</v>
      </c>
      <c r="B46" s="386"/>
      <c r="C46" s="100">
        <f>C33+C34+C37+C40+C43</f>
        <v>397</v>
      </c>
      <c r="D46" s="174" t="s">
        <v>130</v>
      </c>
      <c r="E46" s="174" t="s">
        <v>11</v>
      </c>
      <c r="F46" s="174" t="s">
        <v>11</v>
      </c>
      <c r="G46" s="174" t="s">
        <v>11</v>
      </c>
      <c r="H46" s="174" t="s">
        <v>11</v>
      </c>
      <c r="I46" s="174" t="s">
        <v>11</v>
      </c>
      <c r="J46" s="102">
        <f>J33+J34+J37+J40+J43</f>
        <v>144717336.14000002</v>
      </c>
      <c r="K46" s="103" t="s">
        <v>11</v>
      </c>
      <c r="L46" s="104" t="s">
        <v>11</v>
      </c>
      <c r="M46" s="104" t="s">
        <v>11</v>
      </c>
    </row>
    <row r="48" spans="1:13" ht="15.75">
      <c r="A48" s="29" t="s">
        <v>141</v>
      </c>
    </row>
    <row r="49" spans="1:13" ht="15.75" customHeight="1">
      <c r="A49" s="385" t="s">
        <v>117</v>
      </c>
      <c r="B49" s="385"/>
      <c r="C49" s="385"/>
      <c r="D49" s="385"/>
      <c r="E49" s="385"/>
      <c r="F49" s="385"/>
      <c r="G49" s="385"/>
      <c r="H49" s="385"/>
      <c r="I49" s="385"/>
      <c r="J49" s="385"/>
    </row>
    <row r="50" spans="1:13" ht="15.75">
      <c r="A50" s="30"/>
    </row>
    <row r="51" spans="1:13" ht="32.25" customHeight="1">
      <c r="A51" s="382" t="s">
        <v>78</v>
      </c>
      <c r="B51" s="382" t="s">
        <v>79</v>
      </c>
      <c r="C51" s="382" t="s">
        <v>80</v>
      </c>
      <c r="D51" s="382" t="s">
        <v>312</v>
      </c>
      <c r="E51" s="382"/>
      <c r="F51" s="382"/>
      <c r="G51" s="382"/>
      <c r="H51" s="382" t="s">
        <v>81</v>
      </c>
      <c r="I51" s="382" t="s">
        <v>82</v>
      </c>
      <c r="J51" s="382" t="s">
        <v>313</v>
      </c>
      <c r="K51" s="331" t="s">
        <v>310</v>
      </c>
      <c r="L51" s="331" t="s">
        <v>134</v>
      </c>
      <c r="M51" s="331" t="s">
        <v>311</v>
      </c>
    </row>
    <row r="52" spans="1:13" ht="15.75">
      <c r="A52" s="382"/>
      <c r="B52" s="382"/>
      <c r="C52" s="382"/>
      <c r="D52" s="382" t="s">
        <v>10</v>
      </c>
      <c r="E52" s="382" t="s">
        <v>8</v>
      </c>
      <c r="F52" s="382"/>
      <c r="G52" s="382"/>
      <c r="H52" s="382"/>
      <c r="I52" s="382"/>
      <c r="J52" s="382"/>
      <c r="K52" s="331"/>
      <c r="L52" s="331"/>
      <c r="M52" s="331"/>
    </row>
    <row r="53" spans="1:13" ht="47.25">
      <c r="A53" s="382"/>
      <c r="B53" s="382"/>
      <c r="C53" s="382"/>
      <c r="D53" s="382"/>
      <c r="E53" s="173" t="s">
        <v>83</v>
      </c>
      <c r="F53" s="173" t="s">
        <v>84</v>
      </c>
      <c r="G53" s="173" t="s">
        <v>85</v>
      </c>
      <c r="H53" s="382"/>
      <c r="I53" s="382"/>
      <c r="J53" s="382"/>
      <c r="K53" s="331"/>
      <c r="L53" s="331"/>
      <c r="M53" s="331"/>
    </row>
    <row r="54" spans="1:13" ht="15.75">
      <c r="A54" s="173">
        <v>1</v>
      </c>
      <c r="B54" s="173">
        <v>2</v>
      </c>
      <c r="C54" s="173">
        <v>3</v>
      </c>
      <c r="D54" s="173">
        <v>4</v>
      </c>
      <c r="E54" s="173">
        <v>5</v>
      </c>
      <c r="F54" s="173">
        <v>6</v>
      </c>
      <c r="G54" s="173">
        <v>7</v>
      </c>
      <c r="H54" s="173">
        <v>8</v>
      </c>
      <c r="I54" s="173">
        <v>9</v>
      </c>
      <c r="J54" s="173">
        <v>8</v>
      </c>
      <c r="K54" s="171">
        <v>9</v>
      </c>
      <c r="L54" s="171">
        <v>10</v>
      </c>
      <c r="M54" s="171" t="s">
        <v>136</v>
      </c>
    </row>
    <row r="55" spans="1:13" ht="15.75">
      <c r="A55" s="31">
        <v>1</v>
      </c>
      <c r="B55" s="22" t="s">
        <v>70</v>
      </c>
      <c r="C55" s="92"/>
      <c r="D55" s="88"/>
      <c r="E55" s="88"/>
      <c r="F55" s="88"/>
      <c r="G55" s="88"/>
      <c r="H55" s="88"/>
      <c r="I55" s="88"/>
      <c r="J55" s="88">
        <v>169400</v>
      </c>
      <c r="K55" s="89"/>
      <c r="L55" s="90"/>
      <c r="M55" s="91">
        <f>K55*L55</f>
        <v>0</v>
      </c>
    </row>
    <row r="56" spans="1:13" ht="15.75">
      <c r="A56" s="31">
        <v>2</v>
      </c>
      <c r="B56" s="22" t="s">
        <v>71</v>
      </c>
      <c r="C56" s="92">
        <f>C57+C58</f>
        <v>0</v>
      </c>
      <c r="D56" s="88"/>
      <c r="E56" s="88"/>
      <c r="F56" s="88"/>
      <c r="G56" s="88"/>
      <c r="H56" s="88"/>
      <c r="I56" s="88"/>
      <c r="J56" s="88">
        <f>J57+J58</f>
        <v>1915000</v>
      </c>
      <c r="K56" s="91"/>
      <c r="L56" s="90"/>
      <c r="M56" s="91">
        <f t="shared" ref="M56:M67" si="4">K56*L56</f>
        <v>0</v>
      </c>
    </row>
    <row r="57" spans="1:13" s="99" customFormat="1" ht="30">
      <c r="A57" s="97"/>
      <c r="B57" s="98" t="s">
        <v>161</v>
      </c>
      <c r="C57" s="93"/>
      <c r="D57" s="94"/>
      <c r="E57" s="94"/>
      <c r="F57" s="94"/>
      <c r="G57" s="94"/>
      <c r="H57" s="94"/>
      <c r="I57" s="94"/>
      <c r="J57" s="94">
        <v>1836200</v>
      </c>
      <c r="K57" s="95"/>
      <c r="L57" s="96"/>
      <c r="M57" s="95">
        <f t="shared" si="4"/>
        <v>0</v>
      </c>
    </row>
    <row r="58" spans="1:13" s="99" customFormat="1" ht="30">
      <c r="A58" s="97"/>
      <c r="B58" s="98" t="s">
        <v>162</v>
      </c>
      <c r="C58" s="93"/>
      <c r="D58" s="94"/>
      <c r="E58" s="94"/>
      <c r="F58" s="94"/>
      <c r="G58" s="94"/>
      <c r="H58" s="94"/>
      <c r="I58" s="94"/>
      <c r="J58" s="94">
        <v>78800</v>
      </c>
      <c r="K58" s="95"/>
      <c r="L58" s="96"/>
      <c r="M58" s="95">
        <f t="shared" si="4"/>
        <v>0</v>
      </c>
    </row>
    <row r="59" spans="1:13" ht="15.75">
      <c r="A59" s="31">
        <v>3</v>
      </c>
      <c r="B59" s="22" t="s">
        <v>159</v>
      </c>
      <c r="C59" s="92">
        <f>C60+C61</f>
        <v>1</v>
      </c>
      <c r="D59" s="88"/>
      <c r="E59" s="88"/>
      <c r="F59" s="88"/>
      <c r="G59" s="88"/>
      <c r="H59" s="88"/>
      <c r="I59" s="88"/>
      <c r="J59" s="88">
        <f>J60+J61</f>
        <v>2669600</v>
      </c>
      <c r="K59" s="91"/>
      <c r="L59" s="90"/>
      <c r="M59" s="91">
        <f t="shared" si="4"/>
        <v>0</v>
      </c>
    </row>
    <row r="60" spans="1:13" s="99" customFormat="1" ht="30">
      <c r="A60" s="97"/>
      <c r="B60" s="98" t="s">
        <v>161</v>
      </c>
      <c r="C60" s="93">
        <v>1</v>
      </c>
      <c r="D60" s="94"/>
      <c r="E60" s="94"/>
      <c r="F60" s="94"/>
      <c r="G60" s="94"/>
      <c r="H60" s="94"/>
      <c r="I60" s="94"/>
      <c r="J60" s="94">
        <v>2648600</v>
      </c>
      <c r="K60" s="95"/>
      <c r="L60" s="96"/>
      <c r="M60" s="95">
        <f t="shared" si="4"/>
        <v>0</v>
      </c>
    </row>
    <row r="61" spans="1:13" s="99" customFormat="1" ht="30">
      <c r="A61" s="97"/>
      <c r="B61" s="98" t="s">
        <v>162</v>
      </c>
      <c r="C61" s="93"/>
      <c r="D61" s="94"/>
      <c r="E61" s="94"/>
      <c r="F61" s="94"/>
      <c r="G61" s="94"/>
      <c r="H61" s="94"/>
      <c r="I61" s="94"/>
      <c r="J61" s="94">
        <v>21000</v>
      </c>
      <c r="K61" s="95"/>
      <c r="L61" s="96"/>
      <c r="M61" s="95">
        <f t="shared" si="4"/>
        <v>0</v>
      </c>
    </row>
    <row r="62" spans="1:13" ht="15.75">
      <c r="A62" s="31">
        <v>4</v>
      </c>
      <c r="B62" s="22" t="s">
        <v>160</v>
      </c>
      <c r="C62" s="92">
        <f>C63+C64</f>
        <v>0</v>
      </c>
      <c r="D62" s="88"/>
      <c r="E62" s="88"/>
      <c r="F62" s="88"/>
      <c r="G62" s="88"/>
      <c r="H62" s="88"/>
      <c r="I62" s="88"/>
      <c r="J62" s="88">
        <f>J63+J64</f>
        <v>0</v>
      </c>
      <c r="K62" s="91"/>
      <c r="L62" s="90"/>
      <c r="M62" s="91">
        <f t="shared" si="4"/>
        <v>0</v>
      </c>
    </row>
    <row r="63" spans="1:13" s="99" customFormat="1" ht="30">
      <c r="A63" s="97"/>
      <c r="B63" s="98" t="s">
        <v>161</v>
      </c>
      <c r="C63" s="93"/>
      <c r="D63" s="94"/>
      <c r="E63" s="94"/>
      <c r="F63" s="94"/>
      <c r="G63" s="94"/>
      <c r="H63" s="94"/>
      <c r="I63" s="94"/>
      <c r="J63" s="94"/>
      <c r="K63" s="95"/>
      <c r="L63" s="96"/>
      <c r="M63" s="95">
        <f t="shared" si="4"/>
        <v>0</v>
      </c>
    </row>
    <row r="64" spans="1:13" s="99" customFormat="1" ht="30">
      <c r="A64" s="97"/>
      <c r="B64" s="98" t="s">
        <v>162</v>
      </c>
      <c r="C64" s="93"/>
      <c r="D64" s="94"/>
      <c r="E64" s="94"/>
      <c r="F64" s="94"/>
      <c r="G64" s="94"/>
      <c r="H64" s="94"/>
      <c r="I64" s="94"/>
      <c r="J64" s="94"/>
      <c r="K64" s="95"/>
      <c r="L64" s="96"/>
      <c r="M64" s="95">
        <f t="shared" si="4"/>
        <v>0</v>
      </c>
    </row>
    <row r="65" spans="1:13" ht="31.5" customHeight="1">
      <c r="A65" s="31">
        <v>5</v>
      </c>
      <c r="B65" s="22" t="s">
        <v>151</v>
      </c>
      <c r="C65" s="92">
        <f>C66+C67</f>
        <v>0</v>
      </c>
      <c r="D65" s="88"/>
      <c r="E65" s="88"/>
      <c r="F65" s="88"/>
      <c r="G65" s="88"/>
      <c r="H65" s="88"/>
      <c r="I65" s="88"/>
      <c r="J65" s="88">
        <f>J66+J67</f>
        <v>501400</v>
      </c>
      <c r="K65" s="91"/>
      <c r="L65" s="90"/>
      <c r="M65" s="91">
        <f t="shared" si="4"/>
        <v>0</v>
      </c>
    </row>
    <row r="66" spans="1:13" s="99" customFormat="1" ht="30">
      <c r="A66" s="97"/>
      <c r="B66" s="98" t="s">
        <v>161</v>
      </c>
      <c r="C66" s="93"/>
      <c r="D66" s="94"/>
      <c r="E66" s="94"/>
      <c r="F66" s="94"/>
      <c r="G66" s="94"/>
      <c r="H66" s="94"/>
      <c r="I66" s="94"/>
      <c r="J66" s="311">
        <v>408200</v>
      </c>
      <c r="K66" s="95"/>
      <c r="L66" s="96"/>
      <c r="M66" s="95">
        <f t="shared" si="4"/>
        <v>0</v>
      </c>
    </row>
    <row r="67" spans="1:13" s="99" customFormat="1" ht="30">
      <c r="A67" s="97"/>
      <c r="B67" s="98" t="s">
        <v>162</v>
      </c>
      <c r="C67" s="93"/>
      <c r="D67" s="94"/>
      <c r="E67" s="94"/>
      <c r="F67" s="94"/>
      <c r="G67" s="94"/>
      <c r="H67" s="94"/>
      <c r="I67" s="94"/>
      <c r="J67" s="311">
        <v>93200</v>
      </c>
      <c r="K67" s="95"/>
      <c r="L67" s="96"/>
      <c r="M67" s="95">
        <f t="shared" si="4"/>
        <v>0</v>
      </c>
    </row>
    <row r="68" spans="1:13" ht="15.75" customHeight="1">
      <c r="A68" s="386" t="s">
        <v>21</v>
      </c>
      <c r="B68" s="386"/>
      <c r="C68" s="100">
        <f>C55+C56+C59+C62+C65</f>
        <v>1</v>
      </c>
      <c r="D68" s="174" t="s">
        <v>130</v>
      </c>
      <c r="E68" s="174" t="s">
        <v>11</v>
      </c>
      <c r="F68" s="174" t="s">
        <v>11</v>
      </c>
      <c r="G68" s="174" t="s">
        <v>11</v>
      </c>
      <c r="H68" s="174" t="s">
        <v>11</v>
      </c>
      <c r="I68" s="174" t="s">
        <v>11</v>
      </c>
      <c r="J68" s="102">
        <f>J55+J56+J59+J62+J65</f>
        <v>5255400</v>
      </c>
      <c r="K68" s="103" t="s">
        <v>11</v>
      </c>
      <c r="L68" s="104" t="s">
        <v>11</v>
      </c>
      <c r="M68" s="104" t="s">
        <v>11</v>
      </c>
    </row>
    <row r="70" spans="1:13" ht="15.75">
      <c r="A70" s="29" t="s">
        <v>141</v>
      </c>
    </row>
    <row r="71" spans="1:13" ht="15.75" customHeight="1">
      <c r="A71" s="385" t="s">
        <v>135</v>
      </c>
      <c r="B71" s="385"/>
      <c r="C71" s="385"/>
      <c r="D71" s="385"/>
      <c r="E71" s="385"/>
      <c r="F71" s="385"/>
      <c r="G71" s="385"/>
      <c r="H71" s="385"/>
      <c r="I71" s="385"/>
      <c r="J71" s="385"/>
    </row>
    <row r="72" spans="1:13" ht="15.75">
      <c r="A72" s="30"/>
    </row>
    <row r="73" spans="1:13" ht="32.25" customHeight="1">
      <c r="A73" s="382" t="s">
        <v>78</v>
      </c>
      <c r="B73" s="382" t="s">
        <v>79</v>
      </c>
      <c r="C73" s="382" t="s">
        <v>80</v>
      </c>
      <c r="D73" s="382" t="s">
        <v>312</v>
      </c>
      <c r="E73" s="382"/>
      <c r="F73" s="382"/>
      <c r="G73" s="382"/>
      <c r="H73" s="382" t="s">
        <v>81</v>
      </c>
      <c r="I73" s="382" t="s">
        <v>82</v>
      </c>
      <c r="J73" s="382" t="s">
        <v>313</v>
      </c>
      <c r="K73" s="331" t="s">
        <v>310</v>
      </c>
      <c r="L73" s="331" t="s">
        <v>134</v>
      </c>
      <c r="M73" s="331" t="s">
        <v>311</v>
      </c>
    </row>
    <row r="74" spans="1:13" ht="15.75">
      <c r="A74" s="382"/>
      <c r="B74" s="382"/>
      <c r="C74" s="382"/>
      <c r="D74" s="382" t="s">
        <v>10</v>
      </c>
      <c r="E74" s="382" t="s">
        <v>8</v>
      </c>
      <c r="F74" s="382"/>
      <c r="G74" s="382"/>
      <c r="H74" s="382"/>
      <c r="I74" s="382"/>
      <c r="J74" s="382"/>
      <c r="K74" s="331"/>
      <c r="L74" s="331"/>
      <c r="M74" s="331"/>
    </row>
    <row r="75" spans="1:13" ht="47.25">
      <c r="A75" s="382"/>
      <c r="B75" s="382"/>
      <c r="C75" s="382"/>
      <c r="D75" s="382"/>
      <c r="E75" s="173" t="s">
        <v>83</v>
      </c>
      <c r="F75" s="173" t="s">
        <v>84</v>
      </c>
      <c r="G75" s="173" t="s">
        <v>85</v>
      </c>
      <c r="H75" s="382"/>
      <c r="I75" s="382"/>
      <c r="J75" s="382"/>
      <c r="K75" s="331"/>
      <c r="L75" s="331"/>
      <c r="M75" s="331"/>
    </row>
    <row r="76" spans="1:13" ht="15.75">
      <c r="A76" s="173">
        <v>1</v>
      </c>
      <c r="B76" s="173">
        <v>2</v>
      </c>
      <c r="C76" s="173">
        <v>3</v>
      </c>
      <c r="D76" s="173">
        <v>4</v>
      </c>
      <c r="E76" s="173">
        <v>5</v>
      </c>
      <c r="F76" s="173">
        <v>6</v>
      </c>
      <c r="G76" s="173">
        <v>7</v>
      </c>
      <c r="H76" s="173">
        <v>8</v>
      </c>
      <c r="I76" s="173">
        <v>9</v>
      </c>
      <c r="J76" s="173">
        <v>8</v>
      </c>
      <c r="K76" s="171">
        <v>9</v>
      </c>
      <c r="L76" s="171">
        <v>10</v>
      </c>
      <c r="M76" s="171" t="s">
        <v>136</v>
      </c>
    </row>
    <row r="77" spans="1:13" ht="15.75">
      <c r="A77" s="31">
        <v>1</v>
      </c>
      <c r="B77" s="22" t="s">
        <v>70</v>
      </c>
      <c r="C77" s="92"/>
      <c r="D77" s="88"/>
      <c r="E77" s="88"/>
      <c r="F77" s="88"/>
      <c r="G77" s="88"/>
      <c r="H77" s="88"/>
      <c r="I77" s="88"/>
      <c r="J77" s="88"/>
      <c r="K77" s="89"/>
      <c r="L77" s="90"/>
      <c r="M77" s="91">
        <f>K77*L77</f>
        <v>0</v>
      </c>
    </row>
    <row r="78" spans="1:13" ht="15.75">
      <c r="A78" s="31">
        <v>2</v>
      </c>
      <c r="B78" s="22" t="s">
        <v>71</v>
      </c>
      <c r="C78" s="306">
        <f>C79+C80</f>
        <v>1.3</v>
      </c>
      <c r="D78" s="307">
        <v>92427.243000000002</v>
      </c>
      <c r="E78" s="307">
        <v>18118</v>
      </c>
      <c r="F78" s="307">
        <v>45320.44</v>
      </c>
      <c r="G78" s="307">
        <v>28988.799999999999</v>
      </c>
      <c r="H78" s="307"/>
      <c r="I78" s="307"/>
      <c r="J78" s="307">
        <f>J79+J80</f>
        <v>1441865</v>
      </c>
      <c r="K78" s="290">
        <v>83791.67</v>
      </c>
      <c r="L78" s="312">
        <v>1.1030599999999999</v>
      </c>
      <c r="M78" s="290">
        <f t="shared" ref="M78:M89" si="5">K78*L78</f>
        <v>92427.239510199986</v>
      </c>
    </row>
    <row r="79" spans="1:13" s="99" customFormat="1" ht="30">
      <c r="A79" s="97"/>
      <c r="B79" s="98" t="s">
        <v>161</v>
      </c>
      <c r="C79" s="93">
        <v>1</v>
      </c>
      <c r="D79" s="94">
        <v>109722.08</v>
      </c>
      <c r="E79" s="94">
        <v>18118</v>
      </c>
      <c r="F79" s="94">
        <v>45320.44</v>
      </c>
      <c r="G79" s="94">
        <v>46283.64</v>
      </c>
      <c r="H79" s="94"/>
      <c r="I79" s="94"/>
      <c r="J79" s="94">
        <v>1316665</v>
      </c>
      <c r="K79" s="308">
        <v>103027.78</v>
      </c>
      <c r="L79" s="96">
        <v>1.0649757</v>
      </c>
      <c r="M79" s="95">
        <f t="shared" si="5"/>
        <v>109722.082124946</v>
      </c>
    </row>
    <row r="80" spans="1:13" s="99" customFormat="1" ht="30">
      <c r="A80" s="97"/>
      <c r="B80" s="98" t="s">
        <v>162</v>
      </c>
      <c r="C80" s="310">
        <v>0.3</v>
      </c>
      <c r="D80" s="311">
        <v>34777.78</v>
      </c>
      <c r="E80" s="311">
        <v>18118</v>
      </c>
      <c r="F80" s="311">
        <v>8520.2000000000007</v>
      </c>
      <c r="G80" s="311">
        <v>8139.58</v>
      </c>
      <c r="H80" s="311"/>
      <c r="I80" s="311"/>
      <c r="J80" s="311">
        <v>125200</v>
      </c>
      <c r="K80" s="308">
        <v>26083.33</v>
      </c>
      <c r="L80" s="309">
        <v>1.3333336</v>
      </c>
      <c r="M80" s="308">
        <f t="shared" si="5"/>
        <v>34777.780288888003</v>
      </c>
    </row>
    <row r="81" spans="1:13" ht="15.75">
      <c r="A81" s="31">
        <v>3</v>
      </c>
      <c r="B81" s="22" t="s">
        <v>159</v>
      </c>
      <c r="C81" s="306">
        <f>C82+C83</f>
        <v>1</v>
      </c>
      <c r="D81" s="307">
        <v>46939.165999999997</v>
      </c>
      <c r="E81" s="307">
        <v>8382</v>
      </c>
      <c r="F81" s="307">
        <v>24475.16</v>
      </c>
      <c r="G81" s="307">
        <v>14082</v>
      </c>
      <c r="H81" s="307"/>
      <c r="I81" s="307"/>
      <c r="J81" s="307">
        <f>J82+J83</f>
        <v>563270</v>
      </c>
      <c r="K81" s="290">
        <v>44125.22</v>
      </c>
      <c r="L81" s="312">
        <v>1.0637719000000001</v>
      </c>
      <c r="M81" s="290">
        <f t="shared" si="5"/>
        <v>46939.169117318008</v>
      </c>
    </row>
    <row r="82" spans="1:13" s="99" customFormat="1" ht="30">
      <c r="A82" s="97"/>
      <c r="B82" s="98" t="s">
        <v>161</v>
      </c>
      <c r="C82" s="93">
        <v>1</v>
      </c>
      <c r="D82" s="94">
        <v>46939.165999999997</v>
      </c>
      <c r="E82" s="94">
        <v>8382</v>
      </c>
      <c r="F82" s="94">
        <v>24475.16</v>
      </c>
      <c r="G82" s="94">
        <v>14082</v>
      </c>
      <c r="H82" s="94"/>
      <c r="I82" s="94"/>
      <c r="J82" s="94">
        <v>563270</v>
      </c>
      <c r="K82" s="308">
        <v>44125.22</v>
      </c>
      <c r="L82" s="96">
        <v>1.06377192</v>
      </c>
      <c r="M82" s="95">
        <f t="shared" si="5"/>
        <v>46939.169999822399</v>
      </c>
    </row>
    <row r="83" spans="1:13" s="99" customFormat="1" ht="30">
      <c r="A83" s="97"/>
      <c r="B83" s="98" t="s">
        <v>162</v>
      </c>
      <c r="C83" s="93"/>
      <c r="D83" s="94"/>
      <c r="E83" s="94"/>
      <c r="F83" s="94"/>
      <c r="G83" s="94"/>
      <c r="H83" s="94"/>
      <c r="I83" s="94"/>
      <c r="J83" s="94"/>
      <c r="K83" s="95"/>
      <c r="L83" s="96"/>
      <c r="M83" s="95">
        <f t="shared" si="5"/>
        <v>0</v>
      </c>
    </row>
    <row r="84" spans="1:13" ht="15.75">
      <c r="A84" s="31">
        <v>4</v>
      </c>
      <c r="B84" s="22" t="s">
        <v>160</v>
      </c>
      <c r="C84" s="92">
        <f>C85+C86</f>
        <v>0</v>
      </c>
      <c r="D84" s="88"/>
      <c r="E84" s="88"/>
      <c r="F84" s="88"/>
      <c r="G84" s="88"/>
      <c r="H84" s="88"/>
      <c r="I84" s="88"/>
      <c r="J84" s="88">
        <f>J85+J86</f>
        <v>0</v>
      </c>
      <c r="K84" s="91"/>
      <c r="L84" s="90"/>
      <c r="M84" s="91">
        <f t="shared" si="5"/>
        <v>0</v>
      </c>
    </row>
    <row r="85" spans="1:13" s="99" customFormat="1" ht="30">
      <c r="A85" s="97"/>
      <c r="B85" s="98" t="s">
        <v>161</v>
      </c>
      <c r="C85" s="93"/>
      <c r="D85" s="94"/>
      <c r="E85" s="94"/>
      <c r="F85" s="94"/>
      <c r="G85" s="94"/>
      <c r="H85" s="94"/>
      <c r="I85" s="94"/>
      <c r="J85" s="94"/>
      <c r="K85" s="95"/>
      <c r="L85" s="96"/>
      <c r="M85" s="95">
        <f t="shared" si="5"/>
        <v>0</v>
      </c>
    </row>
    <row r="86" spans="1:13" s="99" customFormat="1" ht="30">
      <c r="A86" s="97"/>
      <c r="B86" s="98" t="s">
        <v>162</v>
      </c>
      <c r="C86" s="93"/>
      <c r="D86" s="94"/>
      <c r="E86" s="94"/>
      <c r="F86" s="94"/>
      <c r="G86" s="94"/>
      <c r="H86" s="94"/>
      <c r="I86" s="94"/>
      <c r="J86" s="94"/>
      <c r="K86" s="95"/>
      <c r="L86" s="96"/>
      <c r="M86" s="95">
        <f t="shared" si="5"/>
        <v>0</v>
      </c>
    </row>
    <row r="87" spans="1:13" ht="36" customHeight="1">
      <c r="A87" s="31">
        <v>5</v>
      </c>
      <c r="B87" s="22" t="s">
        <v>151</v>
      </c>
      <c r="C87" s="92">
        <f>C88+C89</f>
        <v>0</v>
      </c>
      <c r="D87" s="88"/>
      <c r="E87" s="88"/>
      <c r="F87" s="88"/>
      <c r="G87" s="88"/>
      <c r="H87" s="88"/>
      <c r="I87" s="88"/>
      <c r="J87" s="88">
        <f>J88+J89</f>
        <v>0</v>
      </c>
      <c r="K87" s="91"/>
      <c r="L87" s="90"/>
      <c r="M87" s="91">
        <f t="shared" si="5"/>
        <v>0</v>
      </c>
    </row>
    <row r="88" spans="1:13" s="99" customFormat="1" ht="30">
      <c r="A88" s="97"/>
      <c r="B88" s="98" t="s">
        <v>161</v>
      </c>
      <c r="C88" s="93"/>
      <c r="D88" s="94"/>
      <c r="E88" s="94"/>
      <c r="F88" s="94"/>
      <c r="G88" s="94"/>
      <c r="H88" s="94"/>
      <c r="I88" s="94"/>
      <c r="J88" s="94"/>
      <c r="K88" s="95"/>
      <c r="L88" s="96"/>
      <c r="M88" s="95">
        <f t="shared" si="5"/>
        <v>0</v>
      </c>
    </row>
    <row r="89" spans="1:13" s="99" customFormat="1" ht="30">
      <c r="A89" s="97"/>
      <c r="B89" s="98" t="s">
        <v>162</v>
      </c>
      <c r="C89" s="93"/>
      <c r="D89" s="94"/>
      <c r="E89" s="94"/>
      <c r="F89" s="94"/>
      <c r="G89" s="94"/>
      <c r="H89" s="94"/>
      <c r="I89" s="94"/>
      <c r="J89" s="94"/>
      <c r="K89" s="95"/>
      <c r="L89" s="96"/>
      <c r="M89" s="95">
        <f t="shared" si="5"/>
        <v>0</v>
      </c>
    </row>
    <row r="90" spans="1:13" ht="15.75" customHeight="1">
      <c r="A90" s="386" t="s">
        <v>21</v>
      </c>
      <c r="B90" s="386"/>
      <c r="C90" s="100">
        <f>C77+C78+C81+C84+C87</f>
        <v>2.2999999999999998</v>
      </c>
      <c r="D90" s="174" t="s">
        <v>130</v>
      </c>
      <c r="E90" s="174" t="s">
        <v>11</v>
      </c>
      <c r="F90" s="174" t="s">
        <v>11</v>
      </c>
      <c r="G90" s="174" t="s">
        <v>11</v>
      </c>
      <c r="H90" s="174" t="s">
        <v>11</v>
      </c>
      <c r="I90" s="174" t="s">
        <v>11</v>
      </c>
      <c r="J90" s="102">
        <f>J77+J78+J81+J84+J87</f>
        <v>2005135</v>
      </c>
      <c r="K90" s="103" t="s">
        <v>11</v>
      </c>
      <c r="L90" s="104" t="s">
        <v>11</v>
      </c>
      <c r="M90" s="104" t="s">
        <v>11</v>
      </c>
    </row>
  </sheetData>
  <mergeCells count="58">
    <mergeCell ref="M73:M75"/>
    <mergeCell ref="D74:D75"/>
    <mergeCell ref="E74:G74"/>
    <mergeCell ref="A90:B90"/>
    <mergeCell ref="H73:H75"/>
    <mergeCell ref="I73:I75"/>
    <mergeCell ref="J73:J75"/>
    <mergeCell ref="K73:K75"/>
    <mergeCell ref="L73:L75"/>
    <mergeCell ref="D52:D53"/>
    <mergeCell ref="E52:G52"/>
    <mergeCell ref="A68:B68"/>
    <mergeCell ref="A73:A75"/>
    <mergeCell ref="B73:B75"/>
    <mergeCell ref="C73:C75"/>
    <mergeCell ref="D73:G73"/>
    <mergeCell ref="H51:H53"/>
    <mergeCell ref="I51:I53"/>
    <mergeCell ref="J51:J53"/>
    <mergeCell ref="K51:K53"/>
    <mergeCell ref="L51:L53"/>
    <mergeCell ref="D29:G29"/>
    <mergeCell ref="H29:H31"/>
    <mergeCell ref="I29:I31"/>
    <mergeCell ref="J29:J31"/>
    <mergeCell ref="K29:K31"/>
    <mergeCell ref="D30:D31"/>
    <mergeCell ref="E30:G30"/>
    <mergeCell ref="K3:M3"/>
    <mergeCell ref="A71:J71"/>
    <mergeCell ref="A49:J49"/>
    <mergeCell ref="A51:A53"/>
    <mergeCell ref="B51:B53"/>
    <mergeCell ref="C51:C53"/>
    <mergeCell ref="D51:G51"/>
    <mergeCell ref="J7:J9"/>
    <mergeCell ref="D8:D9"/>
    <mergeCell ref="E8:G8"/>
    <mergeCell ref="A24:B24"/>
    <mergeCell ref="A29:A31"/>
    <mergeCell ref="B29:B31"/>
    <mergeCell ref="C29:C31"/>
    <mergeCell ref="A46:B46"/>
    <mergeCell ref="K7:K9"/>
    <mergeCell ref="A2:J2"/>
    <mergeCell ref="A3:J3"/>
    <mergeCell ref="A7:A9"/>
    <mergeCell ref="B7:B9"/>
    <mergeCell ref="C7:C9"/>
    <mergeCell ref="D7:G7"/>
    <mergeCell ref="H7:H9"/>
    <mergeCell ref="I7:I9"/>
    <mergeCell ref="A5:E5"/>
    <mergeCell ref="L7:L9"/>
    <mergeCell ref="M7:M9"/>
    <mergeCell ref="L29:L31"/>
    <mergeCell ref="M29:M31"/>
    <mergeCell ref="M51:M53"/>
  </mergeCells>
  <pageMargins left="0.78740157480314965" right="0.19685039370078741" top="0.19685039370078741" bottom="0.19685039370078741" header="0.31496062992125984" footer="0.31496062992125984"/>
  <pageSetup paperSize="9" scale="56" fitToHeight="5" orientation="portrait" r:id="rId1"/>
</worksheet>
</file>

<file path=xl/worksheets/sheet8.xml><?xml version="1.0" encoding="utf-8"?>
<worksheet xmlns="http://schemas.openxmlformats.org/spreadsheetml/2006/main" xmlns:r="http://schemas.openxmlformats.org/officeDocument/2006/relationships">
  <dimension ref="A1:J20"/>
  <sheetViews>
    <sheetView zoomScale="75" zoomScaleNormal="75" workbookViewId="0">
      <selection activeCell="N8" sqref="N8"/>
    </sheetView>
  </sheetViews>
  <sheetFormatPr defaultRowHeight="15.75"/>
  <cols>
    <col min="1" max="1" width="5.140625" style="1" customWidth="1"/>
    <col min="2" max="2" width="21.5703125" style="1" customWidth="1"/>
    <col min="3" max="3" width="22.140625" style="1" customWidth="1"/>
    <col min="4" max="4" width="14.7109375" style="1" customWidth="1"/>
    <col min="5" max="5" width="12.28515625" style="1" customWidth="1"/>
    <col min="6" max="6" width="20.28515625" style="1" customWidth="1"/>
    <col min="7" max="7" width="10.7109375" style="1" customWidth="1"/>
    <col min="8" max="8" width="10.42578125" style="1" customWidth="1"/>
    <col min="9" max="9" width="14.140625" style="1" customWidth="1"/>
    <col min="10" max="16384" width="9.140625" style="1"/>
  </cols>
  <sheetData>
    <row r="1" spans="1:10">
      <c r="A1" s="391"/>
      <c r="B1" s="391"/>
      <c r="C1" s="391"/>
      <c r="D1" s="391"/>
      <c r="E1" s="391"/>
      <c r="F1" s="391"/>
      <c r="G1" s="52"/>
      <c r="H1" s="52"/>
      <c r="I1" s="52"/>
      <c r="J1" s="52"/>
    </row>
    <row r="2" spans="1:10">
      <c r="A2" s="390" t="s">
        <v>163</v>
      </c>
      <c r="B2" s="390"/>
      <c r="C2" s="390"/>
      <c r="D2" s="390"/>
      <c r="E2" s="390"/>
      <c r="F2" s="390"/>
    </row>
    <row r="4" spans="1:10">
      <c r="A4" s="393" t="s">
        <v>22</v>
      </c>
      <c r="B4" s="393" t="s">
        <v>17</v>
      </c>
      <c r="C4" s="393" t="s">
        <v>23</v>
      </c>
      <c r="D4" s="393" t="s">
        <v>18</v>
      </c>
      <c r="E4" s="393" t="s">
        <v>19</v>
      </c>
      <c r="F4" s="393" t="s">
        <v>20</v>
      </c>
      <c r="G4" s="392" t="s">
        <v>137</v>
      </c>
      <c r="H4" s="392"/>
      <c r="I4" s="392"/>
    </row>
    <row r="5" spans="1:10" ht="63">
      <c r="A5" s="394"/>
      <c r="B5" s="394"/>
      <c r="C5" s="394"/>
      <c r="D5" s="394"/>
      <c r="E5" s="394"/>
      <c r="F5" s="394"/>
      <c r="G5" s="286" t="s">
        <v>138</v>
      </c>
      <c r="H5" s="286" t="s">
        <v>139</v>
      </c>
      <c r="I5" s="286" t="s">
        <v>140</v>
      </c>
    </row>
    <row r="6" spans="1:10">
      <c r="A6" s="286">
        <v>1</v>
      </c>
      <c r="B6" s="286">
        <v>2</v>
      </c>
      <c r="C6" s="286">
        <v>3</v>
      </c>
      <c r="D6" s="286">
        <v>4</v>
      </c>
      <c r="E6" s="286">
        <v>5</v>
      </c>
      <c r="F6" s="286">
        <v>6</v>
      </c>
      <c r="G6" s="286">
        <v>7</v>
      </c>
      <c r="H6" s="286">
        <v>8</v>
      </c>
      <c r="I6" s="286">
        <v>9</v>
      </c>
    </row>
    <row r="7" spans="1:10" s="87" customFormat="1">
      <c r="A7" s="286">
        <v>1</v>
      </c>
      <c r="B7" s="54" t="s">
        <v>89</v>
      </c>
      <c r="C7" s="290"/>
      <c r="D7" s="54"/>
      <c r="E7" s="54"/>
      <c r="F7" s="42">
        <f>G7+H7+I7</f>
        <v>0</v>
      </c>
      <c r="G7" s="291">
        <v>0</v>
      </c>
      <c r="H7" s="291">
        <v>0</v>
      </c>
      <c r="I7" s="291">
        <v>0</v>
      </c>
    </row>
    <row r="8" spans="1:10" s="87" customFormat="1">
      <c r="A8" s="286">
        <v>2</v>
      </c>
      <c r="B8" s="54" t="s">
        <v>88</v>
      </c>
      <c r="C8" s="290"/>
      <c r="D8" s="54"/>
      <c r="E8" s="54"/>
      <c r="F8" s="42">
        <f t="shared" ref="F8:F9" si="0">G8+H8+I8</f>
        <v>0</v>
      </c>
      <c r="G8" s="291">
        <v>0</v>
      </c>
      <c r="H8" s="291">
        <v>0</v>
      </c>
      <c r="I8" s="291">
        <v>0</v>
      </c>
    </row>
    <row r="9" spans="1:10" s="87" customFormat="1">
      <c r="A9" s="286">
        <v>3</v>
      </c>
      <c r="B9" s="54" t="s">
        <v>133</v>
      </c>
      <c r="C9" s="290"/>
      <c r="D9" s="54"/>
      <c r="E9" s="54"/>
      <c r="F9" s="42">
        <f t="shared" si="0"/>
        <v>0</v>
      </c>
      <c r="G9" s="291">
        <v>0</v>
      </c>
      <c r="H9" s="291">
        <v>0</v>
      </c>
      <c r="I9" s="291">
        <v>0</v>
      </c>
    </row>
    <row r="10" spans="1:10" s="107" customFormat="1">
      <c r="A10" s="213"/>
      <c r="B10" s="292" t="s">
        <v>21</v>
      </c>
      <c r="C10" s="292" t="s">
        <v>11</v>
      </c>
      <c r="D10" s="292" t="s">
        <v>11</v>
      </c>
      <c r="E10" s="292" t="s">
        <v>11</v>
      </c>
      <c r="F10" s="214">
        <f>G10+H10+I10</f>
        <v>0</v>
      </c>
      <c r="G10" s="214">
        <f>SUM(G7:G9)</f>
        <v>0</v>
      </c>
      <c r="H10" s="214">
        <f>SUM(H7:H9)</f>
        <v>0</v>
      </c>
      <c r="I10" s="214">
        <f>SUM(I7:I9)</f>
        <v>0</v>
      </c>
    </row>
    <row r="12" spans="1:10">
      <c r="A12" s="387" t="s">
        <v>164</v>
      </c>
      <c r="B12" s="387"/>
      <c r="C12" s="387"/>
      <c r="D12" s="387"/>
      <c r="E12" s="387"/>
      <c r="F12" s="387"/>
    </row>
    <row r="14" spans="1:10">
      <c r="A14" s="388" t="s">
        <v>22</v>
      </c>
      <c r="B14" s="388" t="s">
        <v>17</v>
      </c>
      <c r="C14" s="388" t="s">
        <v>24</v>
      </c>
      <c r="D14" s="388" t="s">
        <v>25</v>
      </c>
      <c r="E14" s="388" t="s">
        <v>26</v>
      </c>
      <c r="F14" s="388" t="s">
        <v>20</v>
      </c>
      <c r="G14" s="347" t="s">
        <v>137</v>
      </c>
      <c r="H14" s="347"/>
      <c r="I14" s="347"/>
    </row>
    <row r="15" spans="1:10" ht="63">
      <c r="A15" s="389"/>
      <c r="B15" s="389"/>
      <c r="C15" s="389"/>
      <c r="D15" s="389"/>
      <c r="E15" s="389"/>
      <c r="F15" s="389"/>
      <c r="G15" s="85" t="s">
        <v>138</v>
      </c>
      <c r="H15" s="85" t="s">
        <v>139</v>
      </c>
      <c r="I15" s="85" t="s">
        <v>140</v>
      </c>
    </row>
    <row r="16" spans="1:10" s="113" customFormat="1">
      <c r="A16" s="110">
        <v>1</v>
      </c>
      <c r="B16" s="110">
        <v>2</v>
      </c>
      <c r="C16" s="110">
        <v>3</v>
      </c>
      <c r="D16" s="110">
        <v>4</v>
      </c>
      <c r="E16" s="110">
        <v>5</v>
      </c>
      <c r="F16" s="110">
        <v>6</v>
      </c>
      <c r="G16" s="110">
        <v>7</v>
      </c>
      <c r="H16" s="110">
        <v>8</v>
      </c>
      <c r="I16" s="110">
        <v>9</v>
      </c>
    </row>
    <row r="17" spans="1:9" s="108" customFormat="1">
      <c r="A17" s="109">
        <v>1</v>
      </c>
      <c r="B17" s="109"/>
      <c r="C17" s="109"/>
      <c r="D17" s="109"/>
      <c r="E17" s="109"/>
      <c r="F17" s="12">
        <f t="shared" ref="F17:F19" si="1">D17*E17*C17</f>
        <v>0</v>
      </c>
      <c r="G17" s="12">
        <v>0</v>
      </c>
      <c r="H17" s="12">
        <v>0</v>
      </c>
      <c r="I17" s="12">
        <v>0</v>
      </c>
    </row>
    <row r="18" spans="1:9" s="108" customFormat="1">
      <c r="A18" s="109">
        <v>2</v>
      </c>
      <c r="B18" s="109"/>
      <c r="C18" s="109"/>
      <c r="D18" s="109"/>
      <c r="E18" s="109"/>
      <c r="F18" s="12">
        <f t="shared" si="1"/>
        <v>0</v>
      </c>
      <c r="G18" s="12">
        <v>0</v>
      </c>
      <c r="H18" s="12">
        <v>0</v>
      </c>
      <c r="I18" s="12">
        <v>0</v>
      </c>
    </row>
    <row r="19" spans="1:9" s="108" customFormat="1">
      <c r="A19" s="109">
        <v>3</v>
      </c>
      <c r="B19" s="109"/>
      <c r="C19" s="109"/>
      <c r="D19" s="109"/>
      <c r="E19" s="109"/>
      <c r="F19" s="12">
        <f t="shared" si="1"/>
        <v>0</v>
      </c>
      <c r="G19" s="12">
        <v>0</v>
      </c>
      <c r="H19" s="12">
        <v>0</v>
      </c>
      <c r="I19" s="12">
        <v>0</v>
      </c>
    </row>
    <row r="20" spans="1:9" s="107" customFormat="1">
      <c r="A20" s="104"/>
      <c r="B20" s="104" t="s">
        <v>21</v>
      </c>
      <c r="C20" s="104" t="s">
        <v>11</v>
      </c>
      <c r="D20" s="104" t="s">
        <v>11</v>
      </c>
      <c r="E20" s="104" t="s">
        <v>11</v>
      </c>
      <c r="F20" s="216">
        <f>SUM(F17:F19)</f>
        <v>0</v>
      </c>
      <c r="G20" s="216">
        <f>SUM(G17:G19)</f>
        <v>0</v>
      </c>
      <c r="H20" s="216">
        <f>SUM(H17:H19)</f>
        <v>0</v>
      </c>
      <c r="I20" s="216">
        <f>SUM(I17:I19)</f>
        <v>0</v>
      </c>
    </row>
  </sheetData>
  <mergeCells count="17">
    <mergeCell ref="A2:F2"/>
    <mergeCell ref="A1:F1"/>
    <mergeCell ref="G4:I4"/>
    <mergeCell ref="A4:A5"/>
    <mergeCell ref="B4:B5"/>
    <mergeCell ref="C4:C5"/>
    <mergeCell ref="D4:D5"/>
    <mergeCell ref="E4:E5"/>
    <mergeCell ref="F4:F5"/>
    <mergeCell ref="A12:F12"/>
    <mergeCell ref="G14:I14"/>
    <mergeCell ref="B14:B15"/>
    <mergeCell ref="A14:A15"/>
    <mergeCell ref="C14:C15"/>
    <mergeCell ref="D14:D15"/>
    <mergeCell ref="E14:E15"/>
    <mergeCell ref="F14:F15"/>
  </mergeCells>
  <printOptions horizontalCentered="1"/>
  <pageMargins left="0.31496062992125984" right="0.31496062992125984" top="0.74803149606299213" bottom="0.74803149606299213" header="0" footer="0"/>
  <pageSetup paperSize="9" scale="70" orientation="portrait" horizontalDpi="0" verticalDpi="0" r:id="rId1"/>
</worksheet>
</file>

<file path=xl/worksheets/sheet9.xml><?xml version="1.0" encoding="utf-8"?>
<worksheet xmlns="http://schemas.openxmlformats.org/spreadsheetml/2006/main" xmlns:r="http://schemas.openxmlformats.org/officeDocument/2006/relationships">
  <sheetPr>
    <pageSetUpPr fitToPage="1"/>
  </sheetPr>
  <dimension ref="A1:H31"/>
  <sheetViews>
    <sheetView zoomScale="75" zoomScaleNormal="75" workbookViewId="0">
      <selection activeCell="G3" sqref="G3"/>
    </sheetView>
  </sheetViews>
  <sheetFormatPr defaultRowHeight="15.75"/>
  <cols>
    <col min="1" max="1" width="4.42578125" style="1" bestFit="1" customWidth="1"/>
    <col min="2" max="2" width="46.42578125" style="1" customWidth="1"/>
    <col min="3" max="3" width="20.42578125" style="1" customWidth="1"/>
    <col min="4" max="4" width="20.140625" style="1" customWidth="1"/>
    <col min="5" max="5" width="14.28515625" style="1" customWidth="1"/>
    <col min="6" max="6" width="13.85546875" style="1" customWidth="1"/>
    <col min="7" max="7" width="16.42578125" style="1" customWidth="1"/>
    <col min="8" max="8" width="13.85546875" style="1" customWidth="1"/>
    <col min="9" max="16384" width="9.140625" style="1"/>
  </cols>
  <sheetData>
    <row r="1" spans="1:8" s="206" customFormat="1" ht="62.25" customHeight="1">
      <c r="A1" s="403" t="s">
        <v>165</v>
      </c>
      <c r="B1" s="403"/>
      <c r="C1" s="403"/>
      <c r="D1" s="403"/>
      <c r="E1" s="403"/>
      <c r="F1" s="403"/>
      <c r="G1" s="403"/>
      <c r="H1" s="403"/>
    </row>
    <row r="2" spans="1:8" s="206" customFormat="1">
      <c r="A2" s="209"/>
      <c r="B2" s="209"/>
      <c r="C2" s="209"/>
      <c r="D2" s="209"/>
      <c r="E2" s="209"/>
      <c r="F2" s="209"/>
      <c r="G2" s="209"/>
      <c r="H2" s="209"/>
    </row>
    <row r="3" spans="1:8" s="206" customFormat="1">
      <c r="A3" s="210" t="s">
        <v>356</v>
      </c>
      <c r="B3" s="209"/>
      <c r="C3" s="209"/>
      <c r="D3" s="209"/>
      <c r="E3" s="209"/>
      <c r="F3" s="209"/>
      <c r="G3" s="209"/>
      <c r="H3" s="209"/>
    </row>
    <row r="4" spans="1:8" s="206" customFormat="1"/>
    <row r="5" spans="1:8" s="206" customFormat="1" ht="15.75" customHeight="1">
      <c r="A5" s="393" t="s">
        <v>22</v>
      </c>
      <c r="B5" s="404" t="s">
        <v>27</v>
      </c>
      <c r="C5" s="405"/>
      <c r="D5" s="393" t="s">
        <v>28</v>
      </c>
      <c r="E5" s="393" t="s">
        <v>29</v>
      </c>
      <c r="F5" s="392" t="s">
        <v>137</v>
      </c>
      <c r="G5" s="392"/>
      <c r="H5" s="392"/>
    </row>
    <row r="6" spans="1:8" s="206" customFormat="1" ht="71.25" customHeight="1">
      <c r="A6" s="394"/>
      <c r="B6" s="406"/>
      <c r="C6" s="407"/>
      <c r="D6" s="394"/>
      <c r="E6" s="394"/>
      <c r="F6" s="40" t="s">
        <v>138</v>
      </c>
      <c r="G6" s="40" t="s">
        <v>139</v>
      </c>
      <c r="H6" s="40" t="s">
        <v>140</v>
      </c>
    </row>
    <row r="7" spans="1:8" s="206" customFormat="1">
      <c r="A7" s="246">
        <v>1</v>
      </c>
      <c r="B7" s="399">
        <v>2</v>
      </c>
      <c r="C7" s="400"/>
      <c r="D7" s="246">
        <v>3</v>
      </c>
      <c r="E7" s="246">
        <v>4</v>
      </c>
      <c r="F7" s="246">
        <v>5</v>
      </c>
      <c r="G7" s="246">
        <v>6</v>
      </c>
      <c r="H7" s="246">
        <v>7</v>
      </c>
    </row>
    <row r="8" spans="1:8" s="206" customFormat="1" ht="39.75" customHeight="1">
      <c r="A8" s="246">
        <v>1</v>
      </c>
      <c r="B8" s="395" t="s">
        <v>30</v>
      </c>
      <c r="C8" s="396"/>
      <c r="D8" s="246" t="s">
        <v>11</v>
      </c>
      <c r="E8" s="42">
        <f>F8+G8+H8</f>
        <v>33435131.649999999</v>
      </c>
      <c r="F8" s="42">
        <v>441129.7</v>
      </c>
      <c r="G8" s="42">
        <v>31837813.949999999</v>
      </c>
      <c r="H8" s="42">
        <v>1156188</v>
      </c>
    </row>
    <row r="9" spans="1:8" s="206" customFormat="1" ht="19.5" customHeight="1">
      <c r="A9" s="246" t="s">
        <v>31</v>
      </c>
      <c r="B9" s="395" t="s">
        <v>32</v>
      </c>
      <c r="C9" s="396"/>
      <c r="D9" s="42">
        <v>151977871.13999999</v>
      </c>
      <c r="E9" s="42">
        <f t="shared" ref="E9:E19" si="0">F9+G9+H9</f>
        <v>33435131.649999999</v>
      </c>
      <c r="F9" s="42">
        <v>441129.7</v>
      </c>
      <c r="G9" s="42">
        <v>31837813.949999999</v>
      </c>
      <c r="H9" s="42">
        <v>1156188</v>
      </c>
    </row>
    <row r="10" spans="1:8" s="206" customFormat="1" ht="18" customHeight="1">
      <c r="A10" s="246" t="s">
        <v>33</v>
      </c>
      <c r="B10" s="395" t="s">
        <v>34</v>
      </c>
      <c r="C10" s="396"/>
      <c r="D10" s="246"/>
      <c r="E10" s="42">
        <f t="shared" si="0"/>
        <v>0</v>
      </c>
      <c r="F10" s="42"/>
      <c r="G10" s="42"/>
      <c r="H10" s="42"/>
    </row>
    <row r="11" spans="1:8" s="206" customFormat="1" ht="37.5" customHeight="1">
      <c r="A11" s="246" t="s">
        <v>35</v>
      </c>
      <c r="B11" s="395" t="s">
        <v>36</v>
      </c>
      <c r="C11" s="396"/>
      <c r="D11" s="246"/>
      <c r="E11" s="42">
        <f t="shared" si="0"/>
        <v>0</v>
      </c>
      <c r="F11" s="42"/>
      <c r="G11" s="42"/>
      <c r="H11" s="42"/>
    </row>
    <row r="12" spans="1:8" s="206" customFormat="1" ht="39" customHeight="1">
      <c r="A12" s="246">
        <v>2</v>
      </c>
      <c r="B12" s="395" t="s">
        <v>37</v>
      </c>
      <c r="C12" s="396"/>
      <c r="D12" s="246" t="s">
        <v>11</v>
      </c>
      <c r="E12" s="42">
        <f t="shared" si="0"/>
        <v>4711314</v>
      </c>
      <c r="F12" s="42">
        <v>62159.18</v>
      </c>
      <c r="G12" s="42">
        <v>4486237.42</v>
      </c>
      <c r="H12" s="42">
        <v>162917.4</v>
      </c>
    </row>
    <row r="13" spans="1:8" s="206" customFormat="1" ht="51" customHeight="1">
      <c r="A13" s="246" t="s">
        <v>38</v>
      </c>
      <c r="B13" s="395" t="s">
        <v>39</v>
      </c>
      <c r="C13" s="396"/>
      <c r="D13" s="42">
        <v>151977871.13999999</v>
      </c>
      <c r="E13" s="42">
        <f>F13+G13+H13</f>
        <v>4407358.26</v>
      </c>
      <c r="F13" s="42">
        <v>58148.91</v>
      </c>
      <c r="G13" s="42">
        <v>4196802.75</v>
      </c>
      <c r="H13" s="42">
        <v>152406.6</v>
      </c>
    </row>
    <row r="14" spans="1:8" s="206" customFormat="1" ht="42.75" customHeight="1">
      <c r="A14" s="246" t="s">
        <v>40</v>
      </c>
      <c r="B14" s="395" t="s">
        <v>41</v>
      </c>
      <c r="C14" s="396"/>
      <c r="D14" s="246"/>
      <c r="E14" s="42">
        <f t="shared" si="0"/>
        <v>0</v>
      </c>
      <c r="F14" s="42"/>
      <c r="G14" s="42"/>
      <c r="H14" s="42"/>
    </row>
    <row r="15" spans="1:8" s="206" customFormat="1" ht="33.75" customHeight="1">
      <c r="A15" s="246" t="s">
        <v>42</v>
      </c>
      <c r="B15" s="395" t="s">
        <v>43</v>
      </c>
      <c r="C15" s="396"/>
      <c r="D15" s="42">
        <v>151977871.13999999</v>
      </c>
      <c r="E15" s="42">
        <f t="shared" si="0"/>
        <v>303955.74</v>
      </c>
      <c r="F15" s="42">
        <v>4010.27</v>
      </c>
      <c r="G15" s="42">
        <v>289434.67</v>
      </c>
      <c r="H15" s="42">
        <v>10510.8</v>
      </c>
    </row>
    <row r="16" spans="1:8" s="206" customFormat="1" ht="36" customHeight="1">
      <c r="A16" s="246" t="s">
        <v>44</v>
      </c>
      <c r="B16" s="401" t="s">
        <v>45</v>
      </c>
      <c r="C16" s="402"/>
      <c r="D16" s="246"/>
      <c r="E16" s="42">
        <f t="shared" si="0"/>
        <v>0</v>
      </c>
      <c r="F16" s="42"/>
      <c r="G16" s="42"/>
      <c r="H16" s="42"/>
    </row>
    <row r="17" spans="1:8" s="206" customFormat="1" ht="37.5" customHeight="1">
      <c r="A17" s="246" t="s">
        <v>46</v>
      </c>
      <c r="B17" s="401" t="s">
        <v>45</v>
      </c>
      <c r="C17" s="402"/>
      <c r="D17" s="246"/>
      <c r="E17" s="42">
        <f t="shared" si="0"/>
        <v>0</v>
      </c>
      <c r="F17" s="42"/>
      <c r="G17" s="42"/>
      <c r="H17" s="42"/>
    </row>
    <row r="18" spans="1:8" s="206" customFormat="1" ht="39.75" customHeight="1">
      <c r="A18" s="246">
        <v>3</v>
      </c>
      <c r="B18" s="395" t="s">
        <v>47</v>
      </c>
      <c r="C18" s="396"/>
      <c r="D18" s="42">
        <v>151977871.13999999</v>
      </c>
      <c r="E18" s="42">
        <f t="shared" si="0"/>
        <v>7750871.4299999997</v>
      </c>
      <c r="F18" s="42">
        <v>102261.89</v>
      </c>
      <c r="G18" s="42">
        <v>7380584.1399999997</v>
      </c>
      <c r="H18" s="42">
        <v>268025.40000000002</v>
      </c>
    </row>
    <row r="19" spans="1:8" s="215" customFormat="1" ht="28.5" customHeight="1">
      <c r="A19" s="212"/>
      <c r="B19" s="397" t="s">
        <v>21</v>
      </c>
      <c r="C19" s="398"/>
      <c r="D19" s="213" t="s">
        <v>11</v>
      </c>
      <c r="E19" s="214">
        <f t="shared" si="0"/>
        <v>45897317.079999998</v>
      </c>
      <c r="F19" s="214">
        <f>F8+F12+F18</f>
        <v>605550.77</v>
      </c>
      <c r="G19" s="214">
        <f>G8+G12+G18</f>
        <v>43704635.509999998</v>
      </c>
      <c r="H19" s="214">
        <f>H8+H12+H18</f>
        <v>1587130.7999999998</v>
      </c>
    </row>
    <row r="21" spans="1:8">
      <c r="A21" s="408" t="s">
        <v>357</v>
      </c>
      <c r="B21" s="408"/>
      <c r="C21" s="408"/>
      <c r="D21" s="408"/>
      <c r="E21" s="408"/>
    </row>
    <row r="23" spans="1:8" s="206" customFormat="1">
      <c r="A23" s="210" t="s">
        <v>364</v>
      </c>
    </row>
    <row r="24" spans="1:8">
      <c r="A24" s="16"/>
    </row>
    <row r="25" spans="1:8">
      <c r="A25" s="388" t="s">
        <v>22</v>
      </c>
      <c r="B25" s="388" t="s">
        <v>6</v>
      </c>
      <c r="C25" s="388" t="s">
        <v>48</v>
      </c>
      <c r="D25" s="388" t="s">
        <v>49</v>
      </c>
      <c r="E25" s="388" t="s">
        <v>50</v>
      </c>
      <c r="F25" s="347" t="s">
        <v>137</v>
      </c>
      <c r="G25" s="347"/>
      <c r="H25" s="347"/>
    </row>
    <row r="26" spans="1:8" ht="78.75">
      <c r="A26" s="389"/>
      <c r="B26" s="389"/>
      <c r="C26" s="389"/>
      <c r="D26" s="389"/>
      <c r="E26" s="389"/>
      <c r="F26" s="203" t="s">
        <v>138</v>
      </c>
      <c r="G26" s="203" t="s">
        <v>139</v>
      </c>
      <c r="H26" s="203" t="s">
        <v>140</v>
      </c>
    </row>
    <row r="27" spans="1:8" s="206" customFormat="1">
      <c r="A27" s="40">
        <v>1</v>
      </c>
      <c r="B27" s="40">
        <v>2</v>
      </c>
      <c r="C27" s="40">
        <v>3</v>
      </c>
      <c r="D27" s="40">
        <v>4</v>
      </c>
      <c r="E27" s="40">
        <v>5</v>
      </c>
      <c r="F27" s="40">
        <v>6</v>
      </c>
      <c r="G27" s="40">
        <v>7</v>
      </c>
      <c r="H27" s="40">
        <v>8</v>
      </c>
    </row>
    <row r="28" spans="1:8" s="206" customFormat="1" ht="85.5" customHeight="1">
      <c r="A28" s="40">
        <v>1</v>
      </c>
      <c r="B28" s="54" t="s">
        <v>358</v>
      </c>
      <c r="C28" s="40" t="s">
        <v>359</v>
      </c>
      <c r="D28" s="40">
        <v>12</v>
      </c>
      <c r="E28" s="42">
        <f>F28+G28+H28</f>
        <v>104000</v>
      </c>
      <c r="F28" s="42">
        <v>104000</v>
      </c>
      <c r="G28" s="42">
        <v>0</v>
      </c>
      <c r="H28" s="42">
        <v>0</v>
      </c>
    </row>
    <row r="29" spans="1:8" s="206" customFormat="1" ht="116.25" customHeight="1">
      <c r="A29" s="40">
        <v>2</v>
      </c>
      <c r="B29" s="54" t="s">
        <v>360</v>
      </c>
      <c r="C29" s="40" t="s">
        <v>361</v>
      </c>
      <c r="D29" s="40">
        <v>12</v>
      </c>
      <c r="E29" s="42">
        <f t="shared" ref="E29:E30" si="1">F29+G29+H29</f>
        <v>3567357</v>
      </c>
      <c r="F29" s="42">
        <v>3567357</v>
      </c>
      <c r="G29" s="42">
        <v>0</v>
      </c>
      <c r="H29" s="42">
        <v>0</v>
      </c>
    </row>
    <row r="30" spans="1:8" s="206" customFormat="1" ht="120" customHeight="1">
      <c r="A30" s="40">
        <v>3</v>
      </c>
      <c r="B30" s="54" t="s">
        <v>362</v>
      </c>
      <c r="C30" s="40" t="s">
        <v>363</v>
      </c>
      <c r="D30" s="40">
        <v>12</v>
      </c>
      <c r="E30" s="42">
        <f t="shared" si="1"/>
        <v>2186442</v>
      </c>
      <c r="F30" s="42">
        <v>2186442</v>
      </c>
      <c r="G30" s="42">
        <v>0</v>
      </c>
      <c r="H30" s="42">
        <v>0</v>
      </c>
    </row>
    <row r="31" spans="1:8" s="215" customFormat="1">
      <c r="A31" s="213"/>
      <c r="B31" s="213" t="s">
        <v>21</v>
      </c>
      <c r="C31" s="213" t="s">
        <v>11</v>
      </c>
      <c r="D31" s="213" t="s">
        <v>11</v>
      </c>
      <c r="E31" s="214">
        <f>SUM(E28:E30)</f>
        <v>5857799</v>
      </c>
      <c r="F31" s="214">
        <f>SUM(F28:F30)</f>
        <v>5857799</v>
      </c>
      <c r="G31" s="214">
        <f>SUM(G28:G30)</f>
        <v>0</v>
      </c>
      <c r="H31" s="214">
        <f>SUM(H28:H30)</f>
        <v>0</v>
      </c>
    </row>
  </sheetData>
  <mergeCells count="26">
    <mergeCell ref="F25:H25"/>
    <mergeCell ref="A21:E21"/>
    <mergeCell ref="A25:A26"/>
    <mergeCell ref="B25:B26"/>
    <mergeCell ref="C25:C26"/>
    <mergeCell ref="D25:D26"/>
    <mergeCell ref="E25:E26"/>
    <mergeCell ref="A1:H1"/>
    <mergeCell ref="A5:A6"/>
    <mergeCell ref="B5:C6"/>
    <mergeCell ref="D5:D6"/>
    <mergeCell ref="E5:E6"/>
    <mergeCell ref="F5:H5"/>
    <mergeCell ref="B18:C18"/>
    <mergeCell ref="B19:C19"/>
    <mergeCell ref="B7:C7"/>
    <mergeCell ref="B13:C13"/>
    <mergeCell ref="B14:C14"/>
    <mergeCell ref="B15:C15"/>
    <mergeCell ref="B16:C16"/>
    <mergeCell ref="B17:C17"/>
    <mergeCell ref="B8:C8"/>
    <mergeCell ref="B9:C9"/>
    <mergeCell ref="B10:C10"/>
    <mergeCell ref="B11:C11"/>
    <mergeCell ref="B12:C12"/>
  </mergeCells>
  <printOptions horizontalCentered="1"/>
  <pageMargins left="0.78740157480314965" right="0.19685039370078741" top="0.19685039370078741" bottom="0.19685039370078741" header="0" footer="0"/>
  <pageSetup paperSize="9" scale="61"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43</vt:i4>
      </vt:variant>
    </vt:vector>
  </HeadingPairs>
  <TitlesOfParts>
    <vt:vector size="63" baseType="lpstr">
      <vt:lpstr>Титул</vt:lpstr>
      <vt:lpstr>раздел 1</vt:lpstr>
      <vt:lpstr>раздел 2</vt:lpstr>
      <vt:lpstr>раздел 3</vt:lpstr>
      <vt:lpstr>детализация раздела 1</vt:lpstr>
      <vt:lpstr>детализация ост. и поступ.</vt:lpstr>
      <vt:lpstr>Обоснование ЗП</vt:lpstr>
      <vt:lpstr>2;3;</vt:lpstr>
      <vt:lpstr>страховые, соц выплаты</vt:lpstr>
      <vt:lpstr>налоги</vt:lpstr>
      <vt:lpstr>безвоз, прочие</vt:lpstr>
      <vt:lpstr>связь,трансп,аренда, коммун</vt:lpstr>
      <vt:lpstr>содержание</vt:lpstr>
      <vt:lpstr>прочие услуги</vt:lpstr>
      <vt:lpstr>страхование</vt:lpstr>
      <vt:lpstr>ОС</vt:lpstr>
      <vt:lpstr>МЗ</vt:lpstr>
      <vt:lpstr>неисключительные права</vt:lpstr>
      <vt:lpstr>Расшифровка контрактов</vt:lpstr>
      <vt:lpstr>Лист1</vt:lpstr>
      <vt:lpstr>'раздел 1'!sub_100821</vt:lpstr>
      <vt:lpstr>'раздел 1'!sub_100822</vt:lpstr>
      <vt:lpstr>'раздел 1'!sub_100823</vt:lpstr>
      <vt:lpstr>'раздел 1'!sub_100824</vt:lpstr>
      <vt:lpstr>'раздел 1'!sub_100825</vt:lpstr>
      <vt:lpstr>'раздел 1'!sub_100826</vt:lpstr>
      <vt:lpstr>'раздел 1'!sub_100828</vt:lpstr>
      <vt:lpstr>'раздел 1'!sub_100829</vt:lpstr>
      <vt:lpstr>'раздел 2'!sub_101010</vt:lpstr>
      <vt:lpstr>'раздел 1'!sub_108210</vt:lpstr>
      <vt:lpstr>'раздел 1'!sub_108211</vt:lpstr>
      <vt:lpstr>'раздел 1'!sub_108212</vt:lpstr>
      <vt:lpstr>'раздел 1'!sub_108214</vt:lpstr>
      <vt:lpstr>'раздел 1'!sub_108216</vt:lpstr>
      <vt:lpstr>'раздел 1'!sub_108217</vt:lpstr>
      <vt:lpstr>'раздел 1'!sub_108218</vt:lpstr>
      <vt:lpstr>'раздел 1'!sub_108219</vt:lpstr>
      <vt:lpstr>'раздел 1'!sub_108220</vt:lpstr>
      <vt:lpstr>'раздел 1'!sub_108221</vt:lpstr>
      <vt:lpstr>'раздел 1'!sub_108222</vt:lpstr>
      <vt:lpstr>'раздел 1'!sub_108223</vt:lpstr>
      <vt:lpstr>'раздел 2'!sub_11011</vt:lpstr>
      <vt:lpstr>'раздел 2'!sub_121212</vt:lpstr>
      <vt:lpstr>'раздел 2'!sub_131313</vt:lpstr>
      <vt:lpstr>'раздел 2'!sub_141414</vt:lpstr>
      <vt:lpstr>'раздел 2'!sub_151515</vt:lpstr>
      <vt:lpstr>'раздел 2'!sub_161616</vt:lpstr>
      <vt:lpstr>'Обоснование ЗП'!sub_2100</vt:lpstr>
      <vt:lpstr>'Обоснование ЗП'!sub_2101</vt:lpstr>
      <vt:lpstr>'страховые, соц выплаты'!sub_21041</vt:lpstr>
      <vt:lpstr>'страховые, соц выплаты'!sub_210411</vt:lpstr>
      <vt:lpstr>'страховые, соц выплаты'!sub_210412</vt:lpstr>
      <vt:lpstr>'страховые, соц выплаты'!sub_210413</vt:lpstr>
      <vt:lpstr>'страховые, соц выплаты'!sub_21042</vt:lpstr>
      <vt:lpstr>'страховые, соц выплаты'!sub_210421</vt:lpstr>
      <vt:lpstr>'страховые, соц выплаты'!sub_210422</vt:lpstr>
      <vt:lpstr>'страховые, соц выплаты'!sub_210423</vt:lpstr>
      <vt:lpstr>'страховые, соц выплаты'!sub_210424</vt:lpstr>
      <vt:lpstr>'страховые, соц выплаты'!sub_210425</vt:lpstr>
      <vt:lpstr>'страховые, соц выплаты'!sub_21043</vt:lpstr>
      <vt:lpstr>'детализация раздела 1'!Заголовки_для_печати</vt:lpstr>
      <vt:lpstr>'раздел 1'!Заголовки_для_печати</vt:lpstr>
      <vt:lpstr>'Обоснование ЗП'!Область_печати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2020-02-10T13:02:31Z</dcterms:modified>
</cp:coreProperties>
</file>